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Questa_cartella_di_lavoro"/>
  <workbookProtection workbookPassword="B9B0" lockStructure="1"/>
  <bookViews>
    <workbookView xWindow="0" yWindow="0" windowWidth="22950" windowHeight="8805" tabRatio="1000" activeTab="14"/>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45621"/>
  <pivotCaches>
    <pivotCache cacheId="4" r:id="rId57"/>
    <pivotCache cacheId="22"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B8" i="10" l="1"/>
  <c r="M12" i="1" l="1"/>
  <c r="F61" i="1" l="1"/>
  <c r="F45" i="1"/>
  <c r="D64" i="1"/>
  <c r="E64" i="1" s="1"/>
  <c r="C64" i="1"/>
  <c r="D63" i="1"/>
  <c r="C63" i="1"/>
  <c r="D62" i="1"/>
  <c r="E62" i="1" s="1"/>
  <c r="C62" i="1"/>
  <c r="D61" i="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O61" i="1"/>
  <c r="R62" i="1"/>
  <c r="P64" i="1"/>
  <c r="I62" i="1"/>
  <c r="B39" i="58"/>
  <c r="B36" i="58"/>
  <c r="B33" i="58"/>
  <c r="B30" i="58"/>
  <c r="B23" i="58"/>
  <c r="B20" i="58"/>
  <c r="B17" i="58"/>
  <c r="B14" i="58"/>
  <c r="B11" i="58"/>
  <c r="B8" i="58"/>
  <c r="B44" i="58" s="1"/>
  <c r="B39" i="57"/>
  <c r="B36" i="57"/>
  <c r="B33" i="57"/>
  <c r="B30" i="57"/>
  <c r="B40" i="57" s="1"/>
  <c r="B23" i="57"/>
  <c r="B20" i="57"/>
  <c r="B17" i="57"/>
  <c r="B14" i="57"/>
  <c r="B11" i="57"/>
  <c r="B8" i="57"/>
  <c r="B39" i="56"/>
  <c r="B36" i="56"/>
  <c r="B33" i="56"/>
  <c r="B30" i="56"/>
  <c r="B23" i="56"/>
  <c r="B20" i="56"/>
  <c r="B17" i="56"/>
  <c r="B14" i="56"/>
  <c r="B11" i="56"/>
  <c r="B8" i="56"/>
  <c r="B44" i="56" s="1"/>
  <c r="B39" i="55"/>
  <c r="B36" i="55"/>
  <c r="B33" i="55"/>
  <c r="B30" i="55"/>
  <c r="B40" i="55" s="1"/>
  <c r="B23" i="55"/>
  <c r="B20" i="55"/>
  <c r="B17" i="55"/>
  <c r="B14" i="55"/>
  <c r="B11" i="55"/>
  <c r="B8" i="55"/>
  <c r="B39" i="54"/>
  <c r="B36" i="54"/>
  <c r="B33" i="54"/>
  <c r="B30" i="54"/>
  <c r="B23" i="54"/>
  <c r="B20" i="54"/>
  <c r="B17" i="54"/>
  <c r="B14" i="54"/>
  <c r="B11" i="54"/>
  <c r="B8" i="54"/>
  <c r="B44" i="55" l="1"/>
  <c r="B40" i="56"/>
  <c r="B44" i="57"/>
  <c r="B40"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24" i="35" s="1"/>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40" i="12" l="1"/>
  <c r="B40" i="16"/>
  <c r="B40" i="18"/>
  <c r="B40" i="29"/>
  <c r="B40" i="31"/>
  <c r="B44" i="35"/>
  <c r="E42" i="1" s="1"/>
  <c r="B40" i="38"/>
  <c r="B40" i="40"/>
  <c r="B40" i="42"/>
  <c r="B40" i="44"/>
  <c r="B40" i="46"/>
  <c r="B40" i="11"/>
  <c r="B40" i="24"/>
  <c r="B40" i="26"/>
  <c r="B40" i="28"/>
  <c r="B40" i="30"/>
  <c r="B40" i="35"/>
  <c r="B40" i="39"/>
  <c r="B40" i="9"/>
  <c r="B40" i="47"/>
  <c r="B40" i="14"/>
  <c r="B24" i="8"/>
  <c r="B24" i="15"/>
  <c r="B44" i="15" s="1"/>
  <c r="E24" i="1" s="1"/>
  <c r="B40" i="32"/>
  <c r="M17" i="1"/>
  <c r="G17" i="1" s="1"/>
  <c r="B40" i="52"/>
  <c r="B24" i="52"/>
  <c r="B40" i="51"/>
  <c r="B24" i="51"/>
  <c r="B44" i="51" s="1"/>
  <c r="E58" i="1" s="1"/>
  <c r="B40" i="50"/>
  <c r="B24" i="50"/>
  <c r="B44" i="50" s="1"/>
  <c r="E57" i="1" s="1"/>
  <c r="B40" i="49"/>
  <c r="B44" i="49"/>
  <c r="E56" i="1" s="1"/>
  <c r="B24" i="49"/>
  <c r="B40" i="48"/>
  <c r="B24" i="48"/>
  <c r="B24" i="47"/>
  <c r="B44" i="47" s="1"/>
  <c r="E54" i="1" s="1"/>
  <c r="B24" i="46"/>
  <c r="B44" i="46" s="1"/>
  <c r="E53" i="1" s="1"/>
  <c r="B40" i="45"/>
  <c r="B24" i="45"/>
  <c r="B44" i="45" s="1"/>
  <c r="E52" i="1" s="1"/>
  <c r="B24" i="44"/>
  <c r="B44" i="44" s="1"/>
  <c r="E51" i="1" s="1"/>
  <c r="B40" i="43"/>
  <c r="B24" i="43"/>
  <c r="B44" i="43" s="1"/>
  <c r="E50" i="1" s="1"/>
  <c r="B44" i="42"/>
  <c r="E49" i="1" s="1"/>
  <c r="B24" i="42"/>
  <c r="B40" i="41"/>
  <c r="B24" i="41"/>
  <c r="B24" i="40"/>
  <c r="B44" i="40" s="1"/>
  <c r="E47" i="1" s="1"/>
  <c r="B24" i="39"/>
  <c r="B44" i="39" s="1"/>
  <c r="E46" i="1" s="1"/>
  <c r="B24" i="38"/>
  <c r="B44" i="38" s="1"/>
  <c r="E45" i="1" s="1"/>
  <c r="B40" i="37"/>
  <c r="B24" i="37"/>
  <c r="B44" i="37" s="1"/>
  <c r="E44" i="1" s="1"/>
  <c r="B40" i="36"/>
  <c r="B24" i="36"/>
  <c r="B44" i="36" s="1"/>
  <c r="E43" i="1" s="1"/>
  <c r="B40" i="34"/>
  <c r="B44" i="34"/>
  <c r="E41" i="1" s="1"/>
  <c r="B24" i="34"/>
  <c r="B24" i="32"/>
  <c r="B44" i="32" s="1"/>
  <c r="E40" i="1" s="1"/>
  <c r="B24" i="31"/>
  <c r="B44" i="31" s="1"/>
  <c r="E39" i="1" s="1"/>
  <c r="B24" i="30"/>
  <c r="B44" i="30" s="1"/>
  <c r="E38" i="1" s="1"/>
  <c r="B24" i="29"/>
  <c r="B44" i="29" s="1"/>
  <c r="E37" i="1" s="1"/>
  <c r="B24" i="28"/>
  <c r="B44" i="28" s="1"/>
  <c r="E36" i="1" s="1"/>
  <c r="B40" i="27"/>
  <c r="B24" i="27"/>
  <c r="B44" i="27" s="1"/>
  <c r="E35" i="1" s="1"/>
  <c r="B24" i="26"/>
  <c r="B44" i="26" s="1"/>
  <c r="E34" i="1" s="1"/>
  <c r="B40" i="25"/>
  <c r="B24" i="25"/>
  <c r="B44" i="25" s="1"/>
  <c r="E33" i="1" s="1"/>
  <c r="B24" i="24"/>
  <c r="B44" i="24" s="1"/>
  <c r="E32" i="1" s="1"/>
  <c r="B40" i="22"/>
  <c r="B24" i="22"/>
  <c r="B40" i="21"/>
  <c r="B24" i="21"/>
  <c r="B40" i="20"/>
  <c r="B24" i="20"/>
  <c r="B44" i="20" s="1"/>
  <c r="E29" i="1" s="1"/>
  <c r="B40" i="19"/>
  <c r="B24" i="19"/>
  <c r="B44" i="19" s="1"/>
  <c r="E28" i="1" s="1"/>
  <c r="B24" i="18"/>
  <c r="B40" i="17"/>
  <c r="B24" i="17"/>
  <c r="B24" i="16"/>
  <c r="B44" i="16" s="1"/>
  <c r="E25" i="1" s="1"/>
  <c r="B40" i="15"/>
  <c r="B24" i="14"/>
  <c r="B40" i="13"/>
  <c r="B24" i="13"/>
  <c r="B44" i="12"/>
  <c r="E21" i="1" s="1"/>
  <c r="B24" i="12"/>
  <c r="B24" i="11"/>
  <c r="B44" i="11" s="1"/>
  <c r="E20" i="1" s="1"/>
  <c r="B40" i="10"/>
  <c r="B24" i="10"/>
  <c r="B44" i="10" s="1"/>
  <c r="E19" i="1" s="1"/>
  <c r="B24" i="9"/>
  <c r="B44" i="9" s="1"/>
  <c r="E18" i="1" s="1"/>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J34" i="1" l="1"/>
  <c r="S34" i="1" s="1"/>
  <c r="I34" i="1"/>
  <c r="H34" i="1"/>
  <c r="H53" i="1"/>
  <c r="J53" i="1"/>
  <c r="Q53" i="1" s="1"/>
  <c r="I53" i="1"/>
  <c r="S53" i="1"/>
  <c r="O53" i="1"/>
  <c r="R53" i="1"/>
  <c r="H58" i="1"/>
  <c r="J58" i="1"/>
  <c r="O58" i="1" s="1"/>
  <c r="I58" i="1"/>
  <c r="P58" i="1"/>
  <c r="S58" i="1"/>
  <c r="B44" i="13"/>
  <c r="E22" i="1" s="1"/>
  <c r="B44" i="18"/>
  <c r="E27" i="1" s="1"/>
  <c r="B44" i="22"/>
  <c r="E31" i="1" s="1"/>
  <c r="H47" i="1"/>
  <c r="J47" i="1"/>
  <c r="R47" i="1" s="1"/>
  <c r="O47" i="1"/>
  <c r="S47" i="1"/>
  <c r="I47" i="1"/>
  <c r="J49" i="1"/>
  <c r="S49" i="1" s="1"/>
  <c r="H49" i="1"/>
  <c r="O49" i="1"/>
  <c r="I49" i="1"/>
  <c r="R49" i="1"/>
  <c r="Q49" i="1"/>
  <c r="B44" i="52"/>
  <c r="E59" i="1" s="1"/>
  <c r="I59" i="1" s="1"/>
  <c r="B44" i="17"/>
  <c r="E26" i="1" s="1"/>
  <c r="B44" i="21"/>
  <c r="E30" i="1" s="1"/>
  <c r="B44" i="48"/>
  <c r="E55" i="1" s="1"/>
  <c r="I42" i="1"/>
  <c r="J42" i="1"/>
  <c r="P42" i="1" s="1"/>
  <c r="H42" i="1"/>
  <c r="R42" i="1"/>
  <c r="H44" i="1"/>
  <c r="I44" i="1"/>
  <c r="J44" i="1"/>
  <c r="S44" i="1" s="1"/>
  <c r="R44" i="1"/>
  <c r="O44" i="1"/>
  <c r="I57" i="1"/>
  <c r="H57" i="1"/>
  <c r="J57" i="1"/>
  <c r="Q57" i="1" s="1"/>
  <c r="S57" i="1"/>
  <c r="O57" i="1"/>
  <c r="H59" i="1"/>
  <c r="J59" i="1"/>
  <c r="R59" i="1" s="1"/>
  <c r="H56" i="1"/>
  <c r="I56" i="1"/>
  <c r="J56" i="1"/>
  <c r="S56" i="1" s="1"/>
  <c r="O56" i="1"/>
  <c r="H55" i="1"/>
  <c r="J55" i="1"/>
  <c r="O55" i="1" s="1"/>
  <c r="I55" i="1"/>
  <c r="H54" i="1"/>
  <c r="J54" i="1"/>
  <c r="O54" i="1" s="1"/>
  <c r="I54" i="1"/>
  <c r="I51" i="1"/>
  <c r="H51" i="1"/>
  <c r="J51" i="1"/>
  <c r="O51" i="1" s="1"/>
  <c r="R51" i="1"/>
  <c r="S51" i="1"/>
  <c r="H50" i="1"/>
  <c r="I50" i="1"/>
  <c r="J50" i="1"/>
  <c r="P50" i="1" s="1"/>
  <c r="B44" i="41"/>
  <c r="E48" i="1" s="1"/>
  <c r="H46" i="1"/>
  <c r="I46" i="1"/>
  <c r="J46" i="1"/>
  <c r="R46" i="1"/>
  <c r="S46" i="1"/>
  <c r="H45" i="1"/>
  <c r="J45" i="1"/>
  <c r="I45" i="1"/>
  <c r="H43" i="1"/>
  <c r="J43" i="1"/>
  <c r="R43" i="1" s="1"/>
  <c r="I43" i="1"/>
  <c r="I41" i="1"/>
  <c r="J41" i="1"/>
  <c r="Q41" i="1" s="1"/>
  <c r="H41" i="1"/>
  <c r="S41" i="1"/>
  <c r="P41" i="1"/>
  <c r="H39" i="1"/>
  <c r="I39" i="1"/>
  <c r="J39" i="1"/>
  <c r="R39" i="1" s="1"/>
  <c r="I38" i="1"/>
  <c r="H38" i="1"/>
  <c r="J38" i="1"/>
  <c r="P38" i="1" s="1"/>
  <c r="R38" i="1"/>
  <c r="S38" i="1"/>
  <c r="J37" i="1"/>
  <c r="S37" i="1" s="1"/>
  <c r="H37" i="1"/>
  <c r="I37" i="1"/>
  <c r="H36" i="1"/>
  <c r="I36" i="1"/>
  <c r="J36" i="1"/>
  <c r="O36" i="1" s="1"/>
  <c r="P36" i="1"/>
  <c r="H35" i="1"/>
  <c r="I35" i="1"/>
  <c r="J35" i="1"/>
  <c r="O35" i="1" s="1"/>
  <c r="I32" i="1"/>
  <c r="J32" i="1"/>
  <c r="R32" i="1" s="1"/>
  <c r="H32" i="1"/>
  <c r="H31" i="1"/>
  <c r="I31" i="1"/>
  <c r="J31" i="1"/>
  <c r="Q31" i="1" s="1"/>
  <c r="J30" i="1"/>
  <c r="Q30" i="1" s="1"/>
  <c r="H29" i="1"/>
  <c r="J29" i="1"/>
  <c r="O29" i="1" s="1"/>
  <c r="I29" i="1"/>
  <c r="S29" i="1"/>
  <c r="H28" i="1"/>
  <c r="J28" i="1"/>
  <c r="R28" i="1" s="1"/>
  <c r="I28" i="1"/>
  <c r="B44" i="14"/>
  <c r="E23" i="1" s="1"/>
  <c r="J23" i="1" s="1"/>
  <c r="R23" i="1" s="1"/>
  <c r="H25" i="1"/>
  <c r="J25" i="1"/>
  <c r="S25" i="1" s="1"/>
  <c r="I25" i="1"/>
  <c r="O25" i="1"/>
  <c r="H21" i="1"/>
  <c r="J21" i="1"/>
  <c r="R21" i="1" s="1"/>
  <c r="S21" i="1"/>
  <c r="I21" i="1"/>
  <c r="O21" i="1"/>
  <c r="P21" i="1"/>
  <c r="H20" i="1"/>
  <c r="J20" i="1"/>
  <c r="R20" i="1" s="1"/>
  <c r="I20" i="1"/>
  <c r="H18" i="1"/>
  <c r="J18" i="1"/>
  <c r="Q18" i="1" s="1"/>
  <c r="I18" i="1"/>
  <c r="H17" i="1"/>
  <c r="U17" i="1"/>
  <c r="V17" i="1" s="1"/>
  <c r="J17" i="1"/>
  <c r="Q17" i="1" s="1"/>
  <c r="I17" i="1"/>
  <c r="S17" i="1"/>
  <c r="J19" i="1"/>
  <c r="R19" i="1" s="1"/>
  <c r="H19" i="1"/>
  <c r="I19" i="1"/>
  <c r="I52" i="1"/>
  <c r="H52" i="1"/>
  <c r="J52" i="1"/>
  <c r="Q52" i="1" s="1"/>
  <c r="H33" i="1"/>
  <c r="I33" i="1"/>
  <c r="J33" i="1"/>
  <c r="S33" i="1" s="1"/>
  <c r="H24" i="1"/>
  <c r="I24" i="1"/>
  <c r="J24" i="1"/>
  <c r="Q24" i="1" s="1"/>
  <c r="I40" i="1"/>
  <c r="H40" i="1"/>
  <c r="J40" i="1"/>
  <c r="P40" i="1" s="1"/>
  <c r="M18" i="1"/>
  <c r="G18" i="1" s="1"/>
  <c r="B44" i="7"/>
  <c r="E16" i="1" s="1"/>
  <c r="B40" i="6"/>
  <c r="B24" i="6"/>
  <c r="B44" i="6" s="1"/>
  <c r="E15" i="1" s="1"/>
  <c r="B40" i="5"/>
  <c r="B24" i="5"/>
  <c r="B44" i="5" s="1"/>
  <c r="E14" i="1" s="1"/>
  <c r="B40" i="4"/>
  <c r="B24" i="4"/>
  <c r="B44" i="4" s="1"/>
  <c r="E13" i="1" s="1"/>
  <c r="B33" i="3"/>
  <c r="Q34" i="1" l="1"/>
  <c r="H27" i="1"/>
  <c r="I27" i="1"/>
  <c r="J27" i="1"/>
  <c r="O27" i="1" s="1"/>
  <c r="H30" i="1"/>
  <c r="R31" i="1"/>
  <c r="R36" i="1"/>
  <c r="P39" i="1"/>
  <c r="O46" i="1"/>
  <c r="Q42" i="1"/>
  <c r="H26" i="1"/>
  <c r="I26" i="1"/>
  <c r="Q26" i="1"/>
  <c r="J26" i="1"/>
  <c r="S26" i="1"/>
  <c r="O26" i="1"/>
  <c r="R26" i="1"/>
  <c r="I22" i="1"/>
  <c r="H22" i="1"/>
  <c r="J22" i="1"/>
  <c r="Q22" i="1" s="1"/>
  <c r="R22" i="1"/>
  <c r="S22" i="1"/>
  <c r="O22" i="1"/>
  <c r="U15" i="1"/>
  <c r="V15" i="1" s="1"/>
  <c r="H15" i="1"/>
  <c r="I15" i="1"/>
  <c r="J15" i="1"/>
  <c r="Q15" i="1" s="1"/>
  <c r="O15" i="1"/>
  <c r="P15" i="1"/>
  <c r="S40" i="1"/>
  <c r="U18" i="1"/>
  <c r="V18" i="1" s="1"/>
  <c r="R25" i="1"/>
  <c r="I30" i="1"/>
  <c r="S31" i="1"/>
  <c r="S39" i="1"/>
  <c r="S42" i="1"/>
  <c r="Q47" i="1"/>
  <c r="O34" i="1"/>
  <c r="J13" i="1"/>
  <c r="S13" i="1" s="1"/>
  <c r="H13" i="1"/>
  <c r="I13" i="1"/>
  <c r="O13" i="1"/>
  <c r="U13" i="1"/>
  <c r="V13" i="1" s="1"/>
  <c r="P13" i="1"/>
  <c r="R40" i="1"/>
  <c r="S36" i="1"/>
  <c r="O38" i="1"/>
  <c r="O39" i="1"/>
  <c r="S50" i="1"/>
  <c r="R57" i="1"/>
  <c r="Q44" i="1"/>
  <c r="R58" i="1"/>
  <c r="R34" i="1"/>
  <c r="O59" i="1"/>
  <c r="Q59" i="1"/>
  <c r="S59" i="1"/>
  <c r="Q56" i="1"/>
  <c r="R56" i="1"/>
  <c r="R55" i="1"/>
  <c r="Q55" i="1"/>
  <c r="S55" i="1"/>
  <c r="R54" i="1"/>
  <c r="S54" i="1"/>
  <c r="Q54" i="1"/>
  <c r="Q51" i="1"/>
  <c r="O50" i="1"/>
  <c r="R50" i="1"/>
  <c r="H48" i="1"/>
  <c r="I48" i="1"/>
  <c r="J48" i="1"/>
  <c r="Q48" i="1" s="1"/>
  <c r="O48" i="1"/>
  <c r="R48" i="1"/>
  <c r="S45" i="1"/>
  <c r="R45" i="1"/>
  <c r="O45" i="1"/>
  <c r="S43" i="1"/>
  <c r="O43" i="1"/>
  <c r="Q43" i="1"/>
  <c r="R41" i="1"/>
  <c r="R37" i="1"/>
  <c r="O37" i="1"/>
  <c r="P37" i="1"/>
  <c r="R35" i="1"/>
  <c r="P35" i="1"/>
  <c r="S35" i="1"/>
  <c r="O32" i="1"/>
  <c r="S32" i="1"/>
  <c r="O31" i="1"/>
  <c r="O30" i="1"/>
  <c r="S30" i="1"/>
  <c r="R30" i="1"/>
  <c r="R29" i="1"/>
  <c r="S28" i="1"/>
  <c r="O28" i="1"/>
  <c r="Q28" i="1"/>
  <c r="S23" i="1"/>
  <c r="I23" i="1"/>
  <c r="H23" i="1"/>
  <c r="Q23" i="1"/>
  <c r="O23" i="1"/>
  <c r="P20" i="1"/>
  <c r="O20" i="1"/>
  <c r="S20" i="1"/>
  <c r="S18" i="1"/>
  <c r="R18" i="1"/>
  <c r="O18" i="1"/>
  <c r="O17" i="1"/>
  <c r="P17" i="1"/>
  <c r="R17" i="1"/>
  <c r="U16" i="1"/>
  <c r="V16" i="1" s="1"/>
  <c r="I16" i="1"/>
  <c r="H16" i="1"/>
  <c r="J16" i="1"/>
  <c r="S16" i="1" s="1"/>
  <c r="U14" i="1"/>
  <c r="V14" i="1" s="1"/>
  <c r="H14" i="1"/>
  <c r="J14" i="1"/>
  <c r="O14" i="1" s="1"/>
  <c r="I14" i="1"/>
  <c r="Q19" i="1"/>
  <c r="S19" i="1"/>
  <c r="O19" i="1"/>
  <c r="S52" i="1"/>
  <c r="R52" i="1"/>
  <c r="Q33" i="1"/>
  <c r="R33" i="1"/>
  <c r="O33" i="1"/>
  <c r="O24" i="1"/>
  <c r="S24" i="1"/>
  <c r="R24" i="1"/>
  <c r="O40" i="1"/>
  <c r="P18" i="1"/>
  <c r="M19" i="1"/>
  <c r="B2" i="3"/>
  <c r="B39" i="3"/>
  <c r="B36" i="3"/>
  <c r="B30" i="3"/>
  <c r="B23" i="3"/>
  <c r="B20" i="3"/>
  <c r="B17" i="3"/>
  <c r="B14" i="3"/>
  <c r="B11" i="3"/>
  <c r="B8" i="3"/>
  <c r="S48" i="1" l="1"/>
  <c r="Q13" i="1"/>
  <c r="R15" i="1"/>
  <c r="S15" i="1"/>
  <c r="P27" i="1"/>
  <c r="S27" i="1"/>
  <c r="G19" i="1"/>
  <c r="U19" i="1"/>
  <c r="V19" i="1" s="1"/>
  <c r="R13" i="1"/>
  <c r="R27" i="1"/>
  <c r="Q16" i="1"/>
  <c r="R16" i="1"/>
  <c r="P16" i="1"/>
  <c r="O16" i="1"/>
  <c r="Q14" i="1"/>
  <c r="S14" i="1"/>
  <c r="R14" i="1"/>
  <c r="P14" i="1"/>
  <c r="P19" i="1"/>
  <c r="M20" i="1"/>
  <c r="B2" i="5"/>
  <c r="B2" i="4"/>
  <c r="B24" i="3"/>
  <c r="B40" i="3"/>
  <c r="B44" i="3" s="1"/>
  <c r="E12" i="1" s="1"/>
  <c r="G20" i="1" l="1"/>
  <c r="U20" i="1"/>
  <c r="V20" i="1" s="1"/>
  <c r="H12" i="1"/>
  <c r="J12" i="1"/>
  <c r="S12" i="1" s="1"/>
  <c r="U12" i="1"/>
  <c r="V12" i="1" s="1"/>
  <c r="I12" i="1"/>
  <c r="P12" i="1"/>
  <c r="Q12" i="1"/>
  <c r="R12" i="1"/>
  <c r="O12" i="1"/>
  <c r="Q20" i="1"/>
  <c r="M21" i="1"/>
  <c r="M22" i="1"/>
  <c r="B2" i="7"/>
  <c r="B2" i="6"/>
  <c r="G22" i="1" l="1"/>
  <c r="U22" i="1"/>
  <c r="V22" i="1" s="1"/>
  <c r="G21" i="1"/>
  <c r="Q21" i="1" s="1"/>
  <c r="U21" i="1"/>
  <c r="V21" i="1" s="1"/>
  <c r="P22" i="1"/>
  <c r="M23" i="1"/>
  <c r="B2" i="8"/>
  <c r="B2" i="9"/>
  <c r="G23" i="1" l="1"/>
  <c r="P23" i="1" s="1"/>
  <c r="U23" i="1"/>
  <c r="V23" i="1" s="1"/>
  <c r="M24" i="1"/>
  <c r="B2" i="10"/>
  <c r="G24" i="1" l="1"/>
  <c r="U24" i="1"/>
  <c r="V24" i="1" s="1"/>
  <c r="P24" i="1"/>
  <c r="M25" i="1"/>
  <c r="B2" i="11"/>
  <c r="G25" i="1" l="1"/>
  <c r="Q25" i="1" s="1"/>
  <c r="U25" i="1"/>
  <c r="V25" i="1" s="1"/>
  <c r="M26" i="1"/>
  <c r="P25" i="1"/>
  <c r="B2" i="12"/>
  <c r="G26" i="1" l="1"/>
  <c r="U26" i="1"/>
  <c r="V26" i="1" s="1"/>
  <c r="P26" i="1"/>
  <c r="M27" i="1"/>
  <c r="B2" i="15"/>
  <c r="B2" i="13"/>
  <c r="B2" i="14"/>
  <c r="G27" i="1" l="1"/>
  <c r="Q27" i="1" s="1"/>
  <c r="U27" i="1"/>
  <c r="V27" i="1" s="1"/>
  <c r="M28" i="1"/>
  <c r="B2" i="16"/>
  <c r="G28" i="1" l="1"/>
  <c r="U28" i="1"/>
  <c r="V28" i="1" s="1"/>
  <c r="P28" i="1"/>
  <c r="M29" i="1"/>
  <c r="G29" i="1" s="1"/>
  <c r="P29" i="1" s="1"/>
  <c r="B2" i="17"/>
  <c r="Q29" i="1" l="1"/>
  <c r="U29" i="1"/>
  <c r="V29" i="1" s="1"/>
  <c r="M30" i="1"/>
  <c r="B2" i="18"/>
  <c r="G30" i="1" l="1"/>
  <c r="P30" i="1" s="1"/>
  <c r="U30" i="1"/>
  <c r="V30" i="1" s="1"/>
  <c r="M31" i="1"/>
  <c r="B2" i="19"/>
  <c r="G31" i="1" l="1"/>
  <c r="U31" i="1"/>
  <c r="V31" i="1" s="1"/>
  <c r="P31" i="1"/>
  <c r="M32" i="1"/>
  <c r="B2" i="20"/>
  <c r="G32" i="1" l="1"/>
  <c r="P32" i="1" s="1"/>
  <c r="U32" i="1"/>
  <c r="V32" i="1" s="1"/>
  <c r="M33" i="1"/>
  <c r="Q32" i="1"/>
  <c r="B2" i="21"/>
  <c r="G33" i="1" l="1"/>
  <c r="U33" i="1"/>
  <c r="V33" i="1" s="1"/>
  <c r="M34" i="1"/>
  <c r="G34" i="1" s="1"/>
  <c r="P33" i="1"/>
  <c r="B2" i="22"/>
  <c r="U34" i="1" l="1"/>
  <c r="V34" i="1" s="1"/>
  <c r="M35" i="1"/>
  <c r="P34" i="1"/>
  <c r="B2" i="24"/>
  <c r="G35" i="1" l="1"/>
  <c r="Q35" i="1" s="1"/>
  <c r="U35" i="1"/>
  <c r="V35" i="1" s="1"/>
  <c r="M36" i="1"/>
  <c r="B2" i="25"/>
  <c r="G36" i="1" l="1"/>
  <c r="Q36" i="1" s="1"/>
  <c r="U36" i="1"/>
  <c r="V36" i="1" s="1"/>
  <c r="M37" i="1"/>
  <c r="B2" i="26"/>
  <c r="G37" i="1" l="1"/>
  <c r="U37" i="1"/>
  <c r="V37" i="1" s="1"/>
  <c r="Q37" i="1"/>
  <c r="M38" i="1"/>
  <c r="B2" i="27"/>
  <c r="G38" i="1" l="1"/>
  <c r="Q38" i="1" s="1"/>
  <c r="U38" i="1"/>
  <c r="V38" i="1" s="1"/>
  <c r="M39" i="1"/>
  <c r="B2" i="28"/>
  <c r="G39" i="1" l="1"/>
  <c r="U39" i="1"/>
  <c r="V39" i="1" s="1"/>
  <c r="M40" i="1"/>
  <c r="Q39" i="1"/>
  <c r="B2" i="29"/>
  <c r="G40" i="1" l="1"/>
  <c r="Q40" i="1" s="1"/>
  <c r="U40" i="1"/>
  <c r="V40" i="1" s="1"/>
  <c r="M41" i="1"/>
  <c r="B2" i="30"/>
  <c r="G41" i="1" l="1"/>
  <c r="U41" i="1"/>
  <c r="V41" i="1" s="1"/>
  <c r="O41" i="1"/>
  <c r="M42" i="1"/>
  <c r="B2" i="31"/>
  <c r="G42" i="1" l="1"/>
  <c r="O42" i="1" s="1"/>
  <c r="U42" i="1"/>
  <c r="V42" i="1" s="1"/>
  <c r="M43" i="1"/>
  <c r="B2" i="32"/>
  <c r="G43" i="1" l="1"/>
  <c r="U43" i="1"/>
  <c r="V43" i="1" s="1"/>
  <c r="M44" i="1"/>
  <c r="G44" i="1" s="1"/>
  <c r="P43" i="1"/>
  <c r="B2" i="34"/>
  <c r="U44" i="1" l="1"/>
  <c r="V44" i="1" s="1"/>
  <c r="M45" i="1"/>
  <c r="P44" i="1"/>
  <c r="B2" i="35"/>
  <c r="G45" i="1" l="1"/>
  <c r="Q45" i="1" s="1"/>
  <c r="U45" i="1"/>
  <c r="V45" i="1" s="1"/>
  <c r="P45" i="1"/>
  <c r="M46" i="1"/>
  <c r="B2" i="36"/>
  <c r="G46" i="1" l="1"/>
  <c r="Q46" i="1" s="1"/>
  <c r="U46" i="1"/>
  <c r="V46" i="1" s="1"/>
  <c r="M47" i="1"/>
  <c r="P46" i="1"/>
  <c r="B2" i="37"/>
  <c r="G47" i="1" l="1"/>
  <c r="P47" i="1" s="1"/>
  <c r="U47" i="1"/>
  <c r="V47" i="1" s="1"/>
  <c r="M48" i="1"/>
  <c r="B2" i="38"/>
  <c r="G48" i="1" l="1"/>
  <c r="U48" i="1"/>
  <c r="V48" i="1" s="1"/>
  <c r="P48" i="1"/>
  <c r="M49" i="1"/>
  <c r="B2" i="39"/>
  <c r="G49" i="1" l="1"/>
  <c r="P49" i="1" s="1"/>
  <c r="U49" i="1"/>
  <c r="V49" i="1" s="1"/>
  <c r="M50" i="1"/>
  <c r="B2" i="40"/>
  <c r="G50" i="1" l="1"/>
  <c r="Q50" i="1" s="1"/>
  <c r="U50" i="1"/>
  <c r="V50" i="1" s="1"/>
  <c r="M51" i="1"/>
  <c r="B2" i="41"/>
  <c r="G51" i="1" l="1"/>
  <c r="P51" i="1" s="1"/>
  <c r="U51" i="1"/>
  <c r="V51" i="1" s="1"/>
  <c r="M52" i="1"/>
  <c r="B2" i="42"/>
  <c r="G52" i="1" l="1"/>
  <c r="P52" i="1" s="1"/>
  <c r="U52" i="1"/>
  <c r="V52" i="1" s="1"/>
  <c r="M53" i="1"/>
  <c r="O52" i="1"/>
  <c r="B2" i="43"/>
  <c r="G53" i="1" l="1"/>
  <c r="U53" i="1"/>
  <c r="V53" i="1" s="1"/>
  <c r="P53" i="1"/>
  <c r="M54" i="1"/>
  <c r="B2" i="44"/>
  <c r="G54" i="1" l="1"/>
  <c r="P54" i="1" s="1"/>
  <c r="U54" i="1"/>
  <c r="V54" i="1" s="1"/>
  <c r="M55" i="1"/>
  <c r="B2" i="45"/>
  <c r="G55" i="1" l="1"/>
  <c r="P55" i="1" s="1"/>
  <c r="U55" i="1"/>
  <c r="V55" i="1" s="1"/>
  <c r="M56" i="1"/>
  <c r="B2" i="46"/>
  <c r="G56" i="1" l="1"/>
  <c r="P56" i="1" s="1"/>
  <c r="U56" i="1"/>
  <c r="V56" i="1" s="1"/>
  <c r="M57" i="1"/>
  <c r="B2" i="47"/>
  <c r="G57" i="1" l="1"/>
  <c r="P57" i="1" s="1"/>
  <c r="U57" i="1"/>
  <c r="V57" i="1" s="1"/>
  <c r="M58" i="1"/>
  <c r="G58" i="1" s="1"/>
  <c r="B2" i="48"/>
  <c r="U58" i="1" l="1"/>
  <c r="V58" i="1" s="1"/>
  <c r="M59" i="1"/>
  <c r="Q58" i="1"/>
  <c r="B2" i="49"/>
  <c r="G59" i="1" l="1"/>
  <c r="P59" i="1" s="1"/>
  <c r="U59" i="1"/>
  <c r="V59" i="1" s="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<sst xmlns="http://schemas.openxmlformats.org/spreadsheetml/2006/main" count="6115" uniqueCount="257">
  <si>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</si>
  <si>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</si>
  <si>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</si>
  <si>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</si>
  <si>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</si>
  <si>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</si>
  <si>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</si>
  <si>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</si>
  <si>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</si>
  <si>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</si>
  <si>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</si>
  <si>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</si>
  <si>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</si>
  <si>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</si>
  <si>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</si>
  <si>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</si>
  <si>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</si>
  <si>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</si>
  <si>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</si>
  <si>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</si>
  <si>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</si>
  <si>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</si>
  <si>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</si>
  <si>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</si>
  <si>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</si>
  <si>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</si>
  <si>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</si>
  <si>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</si>
  <si>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</si>
  <si>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</si>
  <si>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</si>
  <si>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</si>
  <si>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</si>
  <si>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</si>
  <si>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</si>
  <si>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</si>
  <si>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</si>
  <si>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</si>
  <si>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</si>
  <si>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</si>
  <si>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</si>
  <si>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</si>
  <si>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</si>
  <si>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</si>
  <si>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</si>
  <si>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</si>
  <si>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</si>
  <si>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</si>
  <si>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</si>
  <si>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</si>
  <si>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</si>
  <si>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</si>
  <si>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</si>
  <si>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</si>
  <si>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</si>
  <si>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</si>
  <si>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</si>
  <si>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</si>
  <si>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</si>
  <si>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</si>
  <si>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</si>
  <si>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</si>
  <si>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</si>
  <si>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</si>
  <si>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</si>
  <si>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</si>
  <si>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</si>
  <si>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</si>
  <si>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</si>
  <si>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</si>
  <si>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</si>
  <si>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</si>
  <si>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</si>
  <si>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</si>
  <si>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</si>
  <si>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</si>
  <si>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</si>
  <si>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</si>
  <si>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</si>
  <si>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</si>
  <si>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</si>
  <si>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</si>
  <si>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</si>
  <si>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</si>
  <si>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</si>
  <si>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</si>
  <si>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</si>
  <si>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</si>
  <si>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</si>
  <si>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</si>
  <si>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</si>
  <si>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</si>
  <si>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</si>
  <si>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</si>
  <si>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</si>
  <si>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</si>
  <si>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</si>
  <si>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</si>
  <si>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</si>
  <si>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</si>
  <si>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</si>
  <si>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</si>
  <si>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</si>
  <si>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</si>
  <si>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</si>
  <si>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</si>
  <si>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</si>
  <si>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</si>
  <si>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</si>
  <si>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</si>
  <si>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</si>
  <si>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</si>
  <si>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</si>
  <si>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</si>
  <si>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</si>
  <si>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</si>
  <si>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</si>
  <si>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</si>
  <si>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</si>
  <si>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</si>
  <si>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</si>
  <si>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</si>
  <si>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</si>
  <si>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</si>
  <si>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</si>
  <si>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</si>
  <si>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</si>
  <si>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</si>
  <si>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</si>
  <si>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</si>
  <si>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</si>
  <si>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</si>
  <si>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</si>
  <si>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</si>
  <si>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</si>
  <si>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</si>
  <si>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</si>
  <si>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</si>
  <si>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</si>
  <si>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</si>
  <si>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</si>
  <si>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</si>
  <si>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</si>
  <si>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</si>
  <si>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</si>
  <si>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</si>
  <si>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</si>
  <si>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</si>
  <si>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</si>
  <si>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</si>
  <si>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</si>
  <si>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</si>
  <si>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</si>
  <si>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</si>
  <si>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</si>
  <si>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</si>
  <si>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</si>
  <si>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</si>
  <si>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</si>
  <si>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</si>
  <si>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</si>
  <si>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</si>
  <si>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</si>
  <si>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</si>
  <si>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</si>
  <si>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</si>
  <si>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</si>
  <si>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</si>
  <si>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</si>
  <si>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</si>
  <si>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</si>
  <si>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</si>
  <si>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</si>
  <si>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</si>
  <si>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</si>
  <si>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</si>
  <si>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</si>
  <si>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</si>
  <si>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</si>
  <si>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</si>
  <si>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</si>
  <si>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</si>
  <si>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</si>
  <si>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</si>
  <si>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</si>
  <si>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</si>
  <si>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</si>
  <si>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</si>
  <si>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</si>
  <si>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</si>
  <si>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</si>
  <si>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</si>
  <si>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</si>
  <si>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</si>
  <si>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</si>
  <si>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</si>
  <si>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</si>
  <si>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</si>
  <si>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</si>
  <si>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</si>
  <si>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</si>
  <si>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</si>
  <si>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</si>
  <si>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</si>
  <si>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</si>
  <si>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</si>
  <si>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</si>
  <si>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</si>
  <si>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</si>
  <si>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</si>
  <si>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</si>
  <si>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</si>
  <si>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</si>
  <si>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</si>
  <si>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</si>
  <si>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</si>
  <si>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</si>
  <si>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</si>
  <si>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</si>
  <si>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</si>
  <si>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</si>
  <si>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</si>
  <si>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</si>
  <si>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</si>
  <si>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</si>
  <si>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</si>
  <si>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</si>
  <si>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</si>
  <si>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</si>
  <si>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</si>
  <si>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</si>
  <si>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</si>
  <si>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</si>
  <si>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</si>
  <si>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</si>
  <si>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</si>
  <si>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</si>
  <si>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</si>
  <si>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</si>
  <si>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</si>
  <si>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</si>
  <si>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</si>
  <si>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</si>
  <si>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</si>
  <si>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</si>
  <si>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</si>
  <si>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r>
      <t xml:space="preserve"> </t>
    </r>
    <r>
      <rPr>
        <i/>
        <u/>
        <sz val="11"/>
        <color theme="1"/>
        <rFont val="Calibri"/>
        <family val="2"/>
        <scheme val="minor"/>
      </rPr>
      <t xml:space="preserve"> Il comune non rilascia la CIE:</t>
    </r>
    <r>
      <rPr>
        <sz val="11"/>
        <color theme="1"/>
        <rFont val="Calibri"/>
        <family val="2"/>
        <scheme val="minor"/>
      </rPr>
      <t xml:space="preserve"> 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</si>
  <si>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 xml:space="preserve">Le fattispecie in cui si concretizzano questi processi sono le più varie, ma ai fini dell'anticorruzione solo quando "si decidono" dilazioni, sconti, azzeramenti, rimodulazioni del debito ecc. In questi casi comunque il processo è completamente controllato attraverso la predisposizione degli atti informatizzati e il flusso documentale </t>
  </si>
  <si>
    <t xml:space="preserve">  Il comune non rilascia la CIE: 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</si>
  <si>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 xml:space="preserve">Pratiche anagrafiche </t>
  </si>
  <si>
    <t>Questo comune si è dotato di un protocollo elettronico con cui  vengono profilati i flussi documentali, le segnalazioni, anche quelle anonime o con secretazione del mittente,  sono sempre rintracciabili rendendo evidente eventuali omissioni o fenomeni corruttivi.</t>
  </si>
  <si>
    <t>Affari legali e contenzioso</t>
  </si>
  <si>
    <t>Risulta in corso l'istituzione dell'albo per l'affidamento di incarichi legali</t>
  </si>
  <si>
    <t>Provincia Sud Sardegna</t>
  </si>
  <si>
    <t>Comune di Serrenti</t>
  </si>
  <si>
    <t>11 - Affari legali e contenzioso</t>
  </si>
  <si>
    <t xml:space="preserve">22 - Pratiche anagrafiche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</si>
</sst>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0">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Font="1" applyBorder="1" applyAlignment="1">
      <alignment horizontal="left"/>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513">
    <dxf>
      <font>
        <color theme="0"/>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protection locked="0"/>
    </dxf>
    <dxf>
      <protection locked="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powerPivotData" Target="model/item.data"/><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 alla deliberazione della Giunta Comunale n. ...... del ....../....../............</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118783</xdr:colOff>
      <xdr:row>0</xdr:row>
      <xdr:rowOff>123826</xdr:rowOff>
    </xdr:from>
    <xdr:to>
      <xdr:col>5</xdr:col>
      <xdr:colOff>439459</xdr:colOff>
      <xdr:row>1</xdr:row>
      <xdr:rowOff>331695</xdr:rowOff>
    </xdr:to>
    <xdr:sp macro="" textlink="">
      <xdr:nvSpPr>
        <xdr:cNvPr id="5" name="Rettangolo 4"/>
        <xdr:cNvSpPr/>
      </xdr:nvSpPr>
      <xdr:spPr>
        <a:xfrm>
          <a:off x="11786908" y="123826"/>
          <a:ext cx="2044701" cy="3888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nna Maria am. Melis" refreshedDate="43124.492465856485" createdVersion="5" refreshedVersion="4" minRefreshableVersion="3" recordCount="53">
  <cacheSource type="worksheet">
    <worksheetSource ref="U11:V64" sheet="Indice Schede"/>
  </cacheSource>
  <cacheFields count="2">
    <cacheField name="Processo analizzato" numFmtId="0">
      <sharedItems/>
    </cacheField>
    <cacheField name="Misure per la riduzione del rischio" numFmtId="0">
      <sharedItems count="46"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Risulta in corso l'istituzione dell'albo per l'affidamento di incarichi legali"/>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ai fini dell'anticorruzione solo quando &quot;si decidono&quot; dilazioni, sconti, azzeramenti, rimodulazioni del debito ecc. In questi casi comunque il processo è completamente controllato attraverso la predisposizione degli atti informatizzati e il flusso documentale "/>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  Il comune non rilascia la CIE: 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u="1"/>
        <s v="Quando il segretario esercita questa funzione, lo fa sempre alla presenza di un suo collaboratore che sia in grado in ogni momento di testimoniare dell'integrità dei suoi comportamenti. "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u="1"/>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saveData="0" refreshedBy="Anna Maria am. Melis" refreshedDate="43124.504954861113" createdVersion="5" refreshedVersion="4" minRefreshableVersion="3" recordCount="53">
  <cacheSource type="worksheet">
    <worksheetSource ref="G11:J64" sheet="Indice Schede"/>
  </cacheSource>
  <cacheFields count="4">
    <cacheField name="Procedimento o sottoprocedimento a rischio" numFmtId="0">
      <sharedItems count="52">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Affari legali e contenzioso"/>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11 - Levata dei protesti " u="1"/>
        <s v="22 - Pratiche anagrafiche (residenza  stesso Comune)" u="1"/>
        <s v="22 - Pratiche anagrafiche" u="1"/>
      </sharedItems>
    </cacheField>
    <cacheField name="Probabilità" numFmtId="2">
      <sharedItems containsMixedTypes="1" containsNumber="1" minValue="1.1666666666666667" maxValue="4.166666666666667" count="20">
        <n v="2.5"/>
        <n v="2"/>
        <n v="2.8333333333333335"/>
        <n v="2.3333333333333335"/>
        <n v="3"/>
        <n v="1.8333333333333333"/>
        <n v="3.8333333333333335"/>
        <n v="4.166666666666667"/>
        <n v="3.5"/>
        <n v="3.1666666666666665"/>
        <n v="3.6666666666666665"/>
        <n v="3.3333333333333335"/>
        <n v="1.1666666666666667"/>
        <n v="1.3333333333333333"/>
        <n v="1.5"/>
        <n v="2.6666666666666665"/>
        <n v="2.1666666666666665"/>
        <s v="Processo non sottoposto a mappatura e valutazione del rischio"/>
        <n v="1.6666666666666667" u="1"/>
        <n v="4" u="1"/>
      </sharedItems>
    </cacheField>
    <cacheField name="Impatto" numFmtId="2">
      <sharedItems containsMixedTypes="1" containsNumber="1" minValue="0.75" maxValue="2.25" count="7">
        <n v="1.5"/>
        <n v="1.25"/>
        <n v="1.75"/>
        <n v="1"/>
        <n v="0.75"/>
        <s v=""/>
        <n v="2.25" u="1"/>
      </sharedItems>
    </cacheField>
    <cacheField name="Rischio" numFmtId="2">
      <sharedItems containsMixedTypes="1" containsNumber="1" minValue="0.875" maxValue="7.291666666666667" count="38">
        <n v="3.75"/>
        <n v="2.5"/>
        <n v="4.25"/>
        <n v="2.916666666666667"/>
        <n v="3.541666666666667"/>
        <n v="6.7083333333333339"/>
        <n v="7.291666666666667"/>
        <n v="1.8333333333333333"/>
        <n v="4.375"/>
        <n v="3.958333333333333"/>
        <n v="4.791666666666667"/>
        <n v="3.125"/>
        <n v="2.2916666666666665"/>
        <n v="2.8333333333333335"/>
        <n v="2.3333333333333335"/>
        <n v="4.583333333333333"/>
        <n v="4.166666666666667"/>
        <n v="0.875"/>
        <n v="2.333333333333333"/>
        <n v="1.6666666666666665"/>
        <n v="5.25"/>
        <n v="2.625"/>
        <n v="1.875"/>
        <n v="1.5"/>
        <n v="3.333333333333333"/>
        <n v="2.1666666666666665"/>
        <s v=""/>
        <n v="4.75" u="1"/>
        <n v="3.7916666666666665" u="1"/>
        <n v="2" u="1"/>
        <n v="3.208333333333333" u="1"/>
        <n v="7" u="1"/>
        <n v="3.3333333333333335" u="1"/>
        <n v="4.125" u="1"/>
        <n v="5.8333333333333339" u="1"/>
        <n v="3.5" u="1"/>
        <n v="1.6666666666666667" u="1"/>
        <n v="2.6666666666666665"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s v="01 - Concorso per l'assunzione di personale"/>
    <x v="0"/>
  </r>
  <r>
    <s v="02 - Concorso per la progressione in carriera del personale "/>
    <x v="1"/>
  </r>
  <r>
    <s v="03 - Selezione per l'affidamento di un incarico professionale "/>
    <x v="2"/>
  </r>
  <r>
    <s v="04 - Affidamento mediante procedura aperta (o ristretta) di lavori, servizi, forniture"/>
    <x v="3"/>
  </r>
  <r>
    <s v="05 - Affidamento diretto di lavori, servizi o forniture"/>
    <x v="3"/>
  </r>
  <r>
    <s v="06 - Permesso di costruire"/>
    <x v="4"/>
  </r>
  <r>
    <s v="07 - Permesso di costruire in aree assoggettate ad autorizzazione paesaggistica"/>
    <x v="5"/>
  </r>
  <r>
    <s v="08 - Concessione di sovvenzioni, contributi, sussidi, ausili finanziari, nonché attribuzione di vantaggi economici di qualunque genere "/>
    <x v="6"/>
  </r>
  <r>
    <s v="09 - Provvedimenti di pianificazione urbanistica generale"/>
    <x v="7"/>
  </r>
  <r>
    <s v="10 - Provvedimenti di pianificazione urbanistica attuativa"/>
    <x v="7"/>
  </r>
  <r>
    <s v="11 - Affari legali e contenzioso"/>
    <x v="8"/>
  </r>
  <r>
    <s v="12 - Gestione delle sanzioni per violazione del CDS"/>
    <x v="9"/>
  </r>
  <r>
    <s v="13 - Gestione ordinaria delle entrate di bilancio"/>
    <x v="10"/>
  </r>
  <r>
    <s v="14 - Gestione ordinaria delle spese di bilancio"/>
    <x v="11"/>
  </r>
  <r>
    <s v="15 - Accertamenti e verifiche dei tributi locali"/>
    <x v="12"/>
  </r>
  <r>
    <s v="16 - Accertamenti con adesione dei tributi locali"/>
    <x v="13"/>
  </r>
  <r>
    <s v="17 - Accertamenti e controlli sugli abusi edilizi"/>
    <x v="14"/>
  </r>
  <r>
    <s v="18 - Incentivi economici al personale (produttività e retribuzioni di risultato)"/>
    <x v="15"/>
  </r>
  <r>
    <s v="19 - Autorizzazione all’occupazione del suolo pubblico"/>
    <x v="16"/>
  </r>
  <r>
    <s v="20 - Autorizzazioni ex artt. 68 e 69 del TULPS (spettacoli anche viaggianti, pubblici intrattenimenti, feste da ballo, esposizioni, gare)"/>
    <x v="16"/>
  </r>
  <r>
    <s v="21 - Permesso di costruire convenzionato"/>
    <x v="17"/>
  </r>
  <r>
    <s v="22 - Pratiche anagrafiche "/>
    <x v="18"/>
  </r>
  <r>
    <s v="23 - Documenti di identità"/>
    <x v="19"/>
  </r>
  <r>
    <s v="24 - Servizi per minori e famiglie"/>
    <x v="20"/>
  </r>
  <r>
    <s v="25 - Servizi assistenziali e socio-sanitari per anziani"/>
    <x v="20"/>
  </r>
  <r>
    <s v="26 - Servizi per disabili"/>
    <x v="20"/>
  </r>
  <r>
    <s v="27 - Servizi per adulti in difficoltà"/>
    <x v="20"/>
  </r>
  <r>
    <s v="28 - Servizi di integrazione dei cittadini stranieri"/>
    <x v="21"/>
  </r>
  <r>
    <s v="29 - Raccolta e smaltimento rifiuti"/>
    <x v="22"/>
  </r>
  <r>
    <s v="30 - Gestione del protocollo"/>
    <x v="23"/>
  </r>
  <r>
    <s v="31 - Gestione dell'archivio"/>
    <x v="24"/>
  </r>
  <r>
    <s v="32 - Gestione delle sepolture e dei loculi"/>
    <x v="25"/>
  </r>
  <r>
    <s v="33 - Gestione delle tombe di famiglia"/>
    <x v="26"/>
  </r>
  <r>
    <s v="34 - Organizzazione eventi"/>
    <x v="27"/>
  </r>
  <r>
    <s v="35 - Rilascio di patrocini"/>
    <x v="28"/>
  </r>
  <r>
    <s v="36 - Gare ad evidenza pubblica di vendita di beni"/>
    <x v="29"/>
  </r>
  <r>
    <s v="37 - Funzionamento degli organi collegiali"/>
    <x v="30"/>
  </r>
  <r>
    <s v="38 - Formazione di determinazioni, ordinanze, decreti ed altri atti amministrativi"/>
    <x v="30"/>
  </r>
  <r>
    <s v="39 - Designazione dei rappresentanti dell'ente presso enti, società, fondazioni"/>
    <x v="31"/>
  </r>
  <r>
    <s v="40 - Gestione dei procedimenti di segnalazione e reclamo"/>
    <x v="32"/>
  </r>
  <r>
    <s v="41 - Gestione della leva"/>
    <x v="33"/>
  </r>
  <r>
    <s v="42 - Gestione dell'elettorato"/>
    <x v="34"/>
  </r>
  <r>
    <s v="43 - Gestione degli alloggi pubblici"/>
    <x v="35"/>
  </r>
  <r>
    <s v="44 - Gestione del diritto allo studio"/>
    <x v="36"/>
  </r>
  <r>
    <s v="45 - Vigilanza sulla circolazione e la sosta"/>
    <x v="37"/>
  </r>
  <r>
    <s v=""/>
    <x v="38"/>
  </r>
  <r>
    <s v=""/>
    <x v="38"/>
  </r>
  <r>
    <s v="48 - Controlli sull'uso del territorio"/>
    <x v="39"/>
  </r>
  <r>
    <s v=""/>
    <x v="38"/>
  </r>
  <r>
    <s v=""/>
    <x v="38"/>
  </r>
  <r>
    <s v=""/>
    <x v="38"/>
  </r>
  <r>
    <s v=""/>
    <x v="38"/>
  </r>
  <r>
    <s v=""/>
    <x v="3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22" applyNumberFormats="0" applyBorderFormats="0" applyFontFormats="0" applyPatternFormats="0" applyAlignmentFormats="0" applyWidthHeightFormats="1" dataCaption="Valori" missingCaption=" " updatedVersion="4"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52">
        <item x="48"/>
        <item x="0"/>
        <item x="1"/>
        <item x="2"/>
        <item x="3"/>
        <item x="4"/>
        <item x="5"/>
        <item x="6"/>
        <item x="7"/>
        <item x="8"/>
        <item x="9"/>
        <item n="11 -Affari legali e contenzioso " m="1" x="49"/>
        <item x="11"/>
        <item x="12"/>
        <item x="13"/>
        <item x="14"/>
        <item x="15"/>
        <item x="16"/>
        <item x="17"/>
        <item x="18"/>
        <item x="19"/>
        <item x="20"/>
        <item m="1" x="51"/>
        <item x="22"/>
        <item x="23"/>
        <item x="24"/>
        <item x="25"/>
        <item x="26"/>
        <item x="27"/>
        <item x="28"/>
        <item x="29"/>
        <item x="30"/>
        <item x="31"/>
        <item x="32"/>
        <item x="33"/>
        <item x="34"/>
        <item x="35"/>
        <item x="36"/>
        <item x="37"/>
        <item x="38"/>
        <item x="39"/>
        <item x="40"/>
        <item x="41"/>
        <item x="42"/>
        <item x="43"/>
        <item x="44"/>
        <item x="45"/>
        <item x="46"/>
        <item x="47"/>
        <item m="1" x="50"/>
        <item x="10"/>
        <item x="21"/>
      </items>
    </pivotField>
    <pivotField axis="axisRow" compact="0" outline="0" showAll="0" defaultSubtotal="0">
      <items count="20">
        <item x="12"/>
        <item x="13"/>
        <item m="1" x="18"/>
        <item x="5"/>
        <item x="1"/>
        <item x="16"/>
        <item x="3"/>
        <item x="0"/>
        <item x="15"/>
        <item x="2"/>
        <item x="4"/>
        <item x="9"/>
        <item x="11"/>
        <item x="8"/>
        <item x="10"/>
        <item x="6"/>
        <item m="1" x="19"/>
        <item x="17"/>
        <item x="7"/>
        <item x="14"/>
      </items>
    </pivotField>
    <pivotField axis="axisRow" compact="0" outline="0" showAll="0" defaultSubtotal="0">
      <items count="7">
        <item x="4"/>
        <item x="3"/>
        <item x="1"/>
        <item x="0"/>
        <item x="2"/>
        <item m="1" x="6"/>
        <item x="5"/>
      </items>
    </pivotField>
    <pivotField axis="axisRow" compact="0" outline="0" showAll="0" defaultSubtotal="0">
      <items count="38">
        <item x="17"/>
        <item x="23"/>
        <item x="19"/>
        <item m="1" x="36"/>
        <item m="1" x="29"/>
        <item x="25"/>
        <item x="18"/>
        <item x="1"/>
        <item m="1" x="37"/>
        <item x="3"/>
        <item x="11"/>
        <item m="1" x="30"/>
        <item x="24"/>
        <item m="1" x="32"/>
        <item m="1" x="35"/>
        <item x="4"/>
        <item x="0"/>
        <item m="1" x="28"/>
        <item x="9"/>
        <item m="1" x="33"/>
        <item x="16"/>
        <item x="2"/>
        <item x="8"/>
        <item x="15"/>
        <item m="1" x="27"/>
        <item x="10"/>
        <item x="20"/>
        <item m="1" x="34"/>
        <item x="5"/>
        <item m="1" x="31"/>
        <item x="26"/>
        <item x="7"/>
        <item x="6"/>
        <item x="12"/>
        <item x="13"/>
        <item x="14"/>
        <item x="21"/>
        <item x="22"/>
      </items>
    </pivotField>
  </pivotFields>
  <rowFields count="4">
    <field x="0"/>
    <field x="1"/>
    <field x="2"/>
    <field x="3"/>
  </rowFields>
  <rowItems count="49">
    <i>
      <x/>
      <x v="17"/>
      <x v="6"/>
      <x v="30"/>
    </i>
    <i>
      <x v="1"/>
      <x v="7"/>
      <x v="3"/>
      <x v="16"/>
    </i>
    <i>
      <x v="2"/>
      <x v="4"/>
      <x v="2"/>
      <x v="7"/>
    </i>
    <i>
      <x v="3"/>
      <x v="9"/>
      <x v="3"/>
      <x v="21"/>
    </i>
    <i>
      <x v="4"/>
      <x v="6"/>
      <x v="2"/>
      <x v="9"/>
    </i>
    <i>
      <x v="5"/>
      <x v="7"/>
      <x v="3"/>
      <x v="16"/>
    </i>
    <i>
      <x v="6"/>
      <x v="10"/>
      <x v="2"/>
      <x v="16"/>
    </i>
    <i>
      <x v="7"/>
      <x v="9"/>
      <x v="2"/>
      <x v="15"/>
    </i>
    <i>
      <x v="8"/>
      <x v="3"/>
      <x v="3"/>
      <x v="16"/>
    </i>
    <i>
      <x v="9"/>
      <x v="15"/>
      <x v="4"/>
      <x v="28"/>
    </i>
    <i>
      <x v="10"/>
      <x v="18"/>
      <x v="4"/>
      <x v="32"/>
    </i>
    <i>
      <x v="12"/>
      <x v="4"/>
      <x v="2"/>
      <x v="7"/>
    </i>
    <i>
      <x v="13"/>
      <x v="3"/>
      <x v="1"/>
      <x v="31"/>
    </i>
    <i>
      <x v="14"/>
      <x v="13"/>
      <x v="2"/>
      <x v="22"/>
    </i>
    <i>
      <x v="15"/>
      <x v="11"/>
      <x v="2"/>
      <x v="18"/>
    </i>
    <i>
      <x v="16"/>
      <x v="15"/>
      <x v="2"/>
      <x v="25"/>
    </i>
    <i>
      <x v="17"/>
      <x v="7"/>
      <x v="2"/>
      <x v="10"/>
    </i>
    <i>
      <x v="18"/>
      <x v="3"/>
      <x v="2"/>
      <x v="33"/>
    </i>
    <i>
      <x v="19"/>
      <x v="7"/>
      <x v="2"/>
      <x v="10"/>
    </i>
    <i>
      <x v="20"/>
      <x v="11"/>
      <x v="2"/>
      <x v="18"/>
    </i>
    <i>
      <x v="21"/>
      <x v="11"/>
      <x v="2"/>
      <x v="18"/>
    </i>
    <i>
      <x v="23"/>
      <x v="6"/>
      <x v="1"/>
      <x v="35"/>
    </i>
    <i>
      <x v="24"/>
      <x v="14"/>
      <x v="2"/>
      <x v="23"/>
    </i>
    <i>
      <x v="25"/>
      <x v="12"/>
      <x v="2"/>
      <x v="20"/>
    </i>
    <i>
      <x v="26"/>
      <x v="12"/>
      <x v="2"/>
      <x v="20"/>
    </i>
    <i>
      <x v="27"/>
      <x v="12"/>
      <x v="2"/>
      <x v="20"/>
    </i>
    <i>
      <x v="28"/>
      <x v="12"/>
      <x v="2"/>
      <x v="20"/>
    </i>
    <i>
      <x v="29"/>
      <x v="15"/>
      <x v="2"/>
      <x v="25"/>
    </i>
    <i>
      <x v="30"/>
      <x/>
      <x/>
      <x/>
    </i>
    <i>
      <x v="31"/>
      <x/>
      <x/>
      <x/>
    </i>
    <i>
      <x v="32"/>
      <x v="7"/>
      <x v="2"/>
      <x v="10"/>
    </i>
    <i>
      <x v="33"/>
      <x v="7"/>
      <x v="2"/>
      <x v="10"/>
    </i>
    <i>
      <x v="34"/>
      <x v="14"/>
      <x v="2"/>
      <x v="23"/>
    </i>
    <i>
      <x v="35"/>
      <x v="12"/>
      <x v="2"/>
      <x v="20"/>
    </i>
    <i>
      <x v="36"/>
      <x v="7"/>
      <x v="2"/>
      <x v="10"/>
    </i>
    <i>
      <x v="37"/>
      <x v="1"/>
      <x v="4"/>
      <x v="6"/>
    </i>
    <i>
      <x v="38"/>
      <x v="1"/>
      <x v="2"/>
      <x v="2"/>
    </i>
    <i>
      <x v="39"/>
      <x v="10"/>
      <x v="4"/>
      <x v="26"/>
    </i>
    <i>
      <x v="40"/>
      <x v="19"/>
      <x v="4"/>
      <x v="36"/>
    </i>
    <i>
      <x v="41"/>
      <x v="19"/>
      <x v="2"/>
      <x v="37"/>
    </i>
    <i>
      <x v="42"/>
      <x v="4"/>
      <x/>
      <x v="1"/>
    </i>
    <i>
      <x v="43"/>
      <x v="8"/>
      <x v="2"/>
      <x v="12"/>
    </i>
    <i>
      <x v="44"/>
      <x v="6"/>
      <x v="2"/>
      <x v="9"/>
    </i>
    <i>
      <x v="45"/>
      <x v="5"/>
      <x v="1"/>
      <x v="5"/>
    </i>
    <i>
      <x v="46"/>
      <x v="17"/>
      <x v="6"/>
      <x v="30"/>
    </i>
    <i>
      <x v="47"/>
      <x v="17"/>
      <x v="6"/>
      <x v="30"/>
    </i>
    <i>
      <x v="48"/>
      <x v="10"/>
      <x v="2"/>
      <x v="16"/>
    </i>
    <i>
      <x v="50"/>
      <x v="9"/>
      <x v="2"/>
      <x v="15"/>
    </i>
    <i>
      <x v="51"/>
      <x v="9"/>
      <x v="1"/>
      <x v="34"/>
    </i>
  </rowItems>
  <colItems count="1">
    <i/>
  </colItems>
  <formats count="127">
    <format dxfId="509">
      <pivotArea dataOnly="0" labelOnly="1" outline="0" fieldPosition="0">
        <references count="2">
          <reference field="0" count="1" selected="0">
            <x v="0"/>
          </reference>
          <reference field="1" count="1">
            <x v="17"/>
          </reference>
        </references>
      </pivotArea>
    </format>
    <format dxfId="508">
      <pivotArea dataOnly="0" labelOnly="1" outline="0" fieldPosition="0">
        <references count="2">
          <reference field="0" count="1" selected="0">
            <x v="0"/>
          </reference>
          <reference field="1" count="1">
            <x v="17"/>
          </reference>
        </references>
      </pivotArea>
    </format>
    <format dxfId="507">
      <pivotArea dataOnly="0" labelOnly="1" outline="0" fieldPosition="0">
        <references count="3">
          <reference field="0" count="1" selected="0">
            <x v="0"/>
          </reference>
          <reference field="1" count="1" selected="0">
            <x v="17"/>
          </reference>
          <reference field="2" count="1">
            <x v="6"/>
          </reference>
        </references>
      </pivotArea>
    </format>
    <format dxfId="506">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505">
      <pivotArea dataOnly="0" labelOnly="1" outline="0" fieldPosition="0">
        <references count="2">
          <reference field="0" count="1" selected="0">
            <x v="1"/>
          </reference>
          <reference field="1" count="1">
            <x v="7"/>
          </reference>
        </references>
      </pivotArea>
    </format>
    <format dxfId="504">
      <pivotArea dataOnly="0" labelOnly="1" outline="0" fieldPosition="0">
        <references count="2">
          <reference field="0" count="1" selected="0">
            <x v="2"/>
          </reference>
          <reference field="1" count="1">
            <x v="4"/>
          </reference>
        </references>
      </pivotArea>
    </format>
    <format dxfId="503">
      <pivotArea dataOnly="0" labelOnly="1" outline="0" fieldPosition="0">
        <references count="2">
          <reference field="0" count="1" selected="0">
            <x v="3"/>
          </reference>
          <reference field="1" count="1">
            <x v="13"/>
          </reference>
        </references>
      </pivotArea>
    </format>
    <format dxfId="502">
      <pivotArea dataOnly="0" labelOnly="1" outline="0" fieldPosition="0">
        <references count="2">
          <reference field="0" count="1" selected="0">
            <x v="4"/>
          </reference>
          <reference field="1" count="1">
            <x v="6"/>
          </reference>
        </references>
      </pivotArea>
    </format>
    <format dxfId="501">
      <pivotArea dataOnly="0" labelOnly="1" outline="0" fieldPosition="0">
        <references count="2">
          <reference field="0" count="1" selected="0">
            <x v="5"/>
          </reference>
          <reference field="1" count="1">
            <x v="9"/>
          </reference>
        </references>
      </pivotArea>
    </format>
    <format dxfId="500">
      <pivotArea dataOnly="0" labelOnly="1" outline="0" fieldPosition="0">
        <references count="2">
          <reference field="0" count="1" selected="0">
            <x v="6"/>
          </reference>
          <reference field="1" count="1">
            <x v="6"/>
          </reference>
        </references>
      </pivotArea>
    </format>
    <format dxfId="499">
      <pivotArea dataOnly="0" labelOnly="1" outline="0" fieldPosition="0">
        <references count="2">
          <reference field="0" count="1" selected="0">
            <x v="7"/>
          </reference>
          <reference field="1" count="1">
            <x v="10"/>
          </reference>
        </references>
      </pivotArea>
    </format>
    <format dxfId="498">
      <pivotArea dataOnly="0" labelOnly="1" outline="0" fieldPosition="0">
        <references count="2">
          <reference field="0" count="1" selected="0">
            <x v="8"/>
          </reference>
          <reference field="1" count="1">
            <x v="3"/>
          </reference>
        </references>
      </pivotArea>
    </format>
    <format dxfId="497">
      <pivotArea dataOnly="0" labelOnly="1" outline="0" fieldPosition="0">
        <references count="2">
          <reference field="0" count="1" selected="0">
            <x v="9"/>
          </reference>
          <reference field="1" count="1">
            <x v="16"/>
          </reference>
        </references>
      </pivotArea>
    </format>
    <format dxfId="496">
      <pivotArea dataOnly="0" labelOnly="1" outline="0" fieldPosition="0">
        <references count="2">
          <reference field="0" count="1" selected="0">
            <x v="10"/>
          </reference>
          <reference field="1" count="1">
            <x v="15"/>
          </reference>
        </references>
      </pivotArea>
    </format>
    <format dxfId="495">
      <pivotArea dataOnly="0" labelOnly="1" outline="0" fieldPosition="0">
        <references count="2">
          <reference field="0" count="1" selected="0">
            <x v="11"/>
          </reference>
          <reference field="1" count="1">
            <x v="4"/>
          </reference>
        </references>
      </pivotArea>
    </format>
    <format dxfId="494">
      <pivotArea dataOnly="0" labelOnly="1" outline="0" fieldPosition="0">
        <references count="2">
          <reference field="0" count="1" selected="0">
            <x v="12"/>
          </reference>
          <reference field="1" count="1">
            <x v="5"/>
          </reference>
        </references>
      </pivotArea>
    </format>
    <format dxfId="493">
      <pivotArea dataOnly="0" labelOnly="1" outline="0" fieldPosition="0">
        <references count="2">
          <reference field="0" count="1" selected="0">
            <x v="14"/>
          </reference>
          <reference field="1" count="1">
            <x v="12"/>
          </reference>
        </references>
      </pivotArea>
    </format>
    <format dxfId="492">
      <pivotArea dataOnly="0" labelOnly="1" outline="0" fieldPosition="0">
        <references count="2">
          <reference field="0" count="1" selected="0">
            <x v="15"/>
          </reference>
          <reference field="1" count="1">
            <x v="11"/>
          </reference>
        </references>
      </pivotArea>
    </format>
    <format dxfId="491">
      <pivotArea dataOnly="0" labelOnly="1" outline="0" fieldPosition="0">
        <references count="2">
          <reference field="0" count="1" selected="0">
            <x v="16"/>
          </reference>
          <reference field="1" count="1">
            <x v="15"/>
          </reference>
        </references>
      </pivotArea>
    </format>
    <format dxfId="490">
      <pivotArea dataOnly="0" labelOnly="1" outline="0" fieldPosition="0">
        <references count="2">
          <reference field="0" count="1" selected="0">
            <x v="17"/>
          </reference>
          <reference field="1" count="1">
            <x v="8"/>
          </reference>
        </references>
      </pivotArea>
    </format>
    <format dxfId="489">
      <pivotArea dataOnly="0" labelOnly="1" outline="0" fieldPosition="0">
        <references count="2">
          <reference field="0" count="1" selected="0">
            <x v="18"/>
          </reference>
          <reference field="1" count="1">
            <x v="3"/>
          </reference>
        </references>
      </pivotArea>
    </format>
    <format dxfId="488">
      <pivotArea dataOnly="0" labelOnly="1" outline="0" fieldPosition="0">
        <references count="2">
          <reference field="0" count="1" selected="0">
            <x v="19"/>
          </reference>
          <reference field="1" count="1">
            <x v="5"/>
          </reference>
        </references>
      </pivotArea>
    </format>
    <format dxfId="487">
      <pivotArea dataOnly="0" labelOnly="1" outline="0" fieldPosition="0">
        <references count="2">
          <reference field="0" count="1" selected="0">
            <x v="20"/>
          </reference>
          <reference field="1" count="1">
            <x v="9"/>
          </reference>
        </references>
      </pivotArea>
    </format>
    <format dxfId="486">
      <pivotArea dataOnly="0" labelOnly="1" outline="0" fieldPosition="0">
        <references count="2">
          <reference field="0" count="1" selected="0">
            <x v="21"/>
          </reference>
          <reference field="1" count="1">
            <x v="12"/>
          </reference>
        </references>
      </pivotArea>
    </format>
    <format dxfId="485">
      <pivotArea dataOnly="0" labelOnly="1" outline="0" fieldPosition="0">
        <references count="2">
          <reference field="0" count="1" selected="0">
            <x v="22"/>
          </reference>
          <reference field="1" count="1">
            <x v="5"/>
          </reference>
        </references>
      </pivotArea>
    </format>
    <format dxfId="484">
      <pivotArea dataOnly="0" labelOnly="1" outline="0" fieldPosition="0">
        <references count="2">
          <reference field="0" count="1" selected="0">
            <x v="23"/>
          </reference>
          <reference field="1" count="1">
            <x v="4"/>
          </reference>
        </references>
      </pivotArea>
    </format>
    <format dxfId="483">
      <pivotArea dataOnly="0" labelOnly="1" outline="0" fieldPosition="0">
        <references count="2">
          <reference field="0" count="1" selected="0">
            <x v="24"/>
          </reference>
          <reference field="1" count="1">
            <x v="13"/>
          </reference>
        </references>
      </pivotArea>
    </format>
    <format dxfId="482">
      <pivotArea dataOnly="0" labelOnly="1" outline="0" fieldPosition="0">
        <references count="2">
          <reference field="0" count="1" selected="0">
            <x v="29"/>
          </reference>
          <reference field="1" count="1">
            <x v="14"/>
          </reference>
        </references>
      </pivotArea>
    </format>
    <format dxfId="481">
      <pivotArea dataOnly="0" labelOnly="1" outline="0" fieldPosition="0">
        <references count="2">
          <reference field="0" count="1" selected="0">
            <x v="45"/>
          </reference>
          <reference field="1" count="1">
            <x v="2"/>
          </reference>
        </references>
      </pivotArea>
    </format>
    <format dxfId="480">
      <pivotArea dataOnly="0" labelOnly="1" outline="0" fieldPosition="0">
        <references count="2">
          <reference field="0" count="1" selected="0">
            <x v="46"/>
          </reference>
          <reference field="1" count="1">
            <x v="7"/>
          </reference>
        </references>
      </pivotArea>
    </format>
    <format dxfId="479">
      <pivotArea dataOnly="0" labelOnly="1" outline="0" fieldPosition="0">
        <references count="2">
          <reference field="0" count="1" selected="0">
            <x v="47"/>
          </reference>
          <reference field="1" count="1">
            <x v="11"/>
          </reference>
        </references>
      </pivotArea>
    </format>
    <format dxfId="478">
      <pivotArea dataOnly="0" labelOnly="1" outline="0" fieldPosition="0">
        <references count="2">
          <reference field="0" count="1" selected="0">
            <x v="48"/>
          </reference>
          <reference field="1" count="1">
            <x v="10"/>
          </reference>
        </references>
      </pivotArea>
    </format>
    <format dxfId="477">
      <pivotArea dataOnly="0" labelOnly="1" outline="0" fieldPosition="0">
        <references count="3">
          <reference field="0" count="1" selected="0">
            <x v="1"/>
          </reference>
          <reference field="1" count="1" selected="0">
            <x v="7"/>
          </reference>
          <reference field="2" count="1">
            <x v="3"/>
          </reference>
        </references>
      </pivotArea>
    </format>
    <format dxfId="476">
      <pivotArea dataOnly="0" labelOnly="1" outline="0" fieldPosition="0">
        <references count="3">
          <reference field="0" count="1" selected="0">
            <x v="2"/>
          </reference>
          <reference field="1" count="1" selected="0">
            <x v="4"/>
          </reference>
          <reference field="2" count="1">
            <x v="2"/>
          </reference>
        </references>
      </pivotArea>
    </format>
    <format dxfId="475">
      <pivotArea dataOnly="0" labelOnly="1" outline="0" fieldPosition="0">
        <references count="3">
          <reference field="0" count="1" selected="0">
            <x v="3"/>
          </reference>
          <reference field="1" count="1" selected="0">
            <x v="13"/>
          </reference>
          <reference field="2" count="1">
            <x v="3"/>
          </reference>
        </references>
      </pivotArea>
    </format>
    <format dxfId="474">
      <pivotArea dataOnly="0" labelOnly="1" outline="0" fieldPosition="0">
        <references count="3">
          <reference field="0" count="1" selected="0">
            <x v="4"/>
          </reference>
          <reference field="1" count="1" selected="0">
            <x v="6"/>
          </reference>
          <reference field="2" count="1">
            <x v="2"/>
          </reference>
        </references>
      </pivotArea>
    </format>
    <format dxfId="473">
      <pivotArea dataOnly="0" labelOnly="1" outline="0" fieldPosition="0">
        <references count="3">
          <reference field="0" count="1" selected="0">
            <x v="5"/>
          </reference>
          <reference field="1" count="1" selected="0">
            <x v="9"/>
          </reference>
          <reference field="2" count="1">
            <x v="3"/>
          </reference>
        </references>
      </pivotArea>
    </format>
    <format dxfId="472">
      <pivotArea dataOnly="0" labelOnly="1" outline="0" fieldPosition="0">
        <references count="3">
          <reference field="0" count="1" selected="0">
            <x v="6"/>
          </reference>
          <reference field="1" count="1" selected="0">
            <x v="6"/>
          </reference>
          <reference field="2" count="1">
            <x v="2"/>
          </reference>
        </references>
      </pivotArea>
    </format>
    <format dxfId="471">
      <pivotArea dataOnly="0" labelOnly="1" outline="0" fieldPosition="0">
        <references count="3">
          <reference field="0" count="1" selected="0">
            <x v="8"/>
          </reference>
          <reference field="1" count="1" selected="0">
            <x v="3"/>
          </reference>
          <reference field="2" count="1">
            <x v="3"/>
          </reference>
        </references>
      </pivotArea>
    </format>
    <format dxfId="470">
      <pivotArea dataOnly="0" labelOnly="1" outline="0" fieldPosition="0">
        <references count="3">
          <reference field="0" count="1" selected="0">
            <x v="13"/>
          </reference>
          <reference field="1" count="1" selected="0">
            <x v="5"/>
          </reference>
          <reference field="2" count="1">
            <x v="1"/>
          </reference>
        </references>
      </pivotArea>
    </format>
    <format dxfId="469">
      <pivotArea dataOnly="0" labelOnly="1" outline="0" fieldPosition="0">
        <references count="3">
          <reference field="0" count="1" selected="0">
            <x v="22"/>
          </reference>
          <reference field="1" count="1" selected="0">
            <x v="5"/>
          </reference>
          <reference field="2" count="1">
            <x v="1"/>
          </reference>
        </references>
      </pivotArea>
    </format>
    <format dxfId="468">
      <pivotArea dataOnly="0" labelOnly="1" outline="0" fieldPosition="0">
        <references count="3">
          <reference field="0" count="1" selected="0">
            <x v="24"/>
          </reference>
          <reference field="1" count="1" selected="0">
            <x v="13"/>
          </reference>
          <reference field="2" count="1">
            <x v="2"/>
          </reference>
        </references>
      </pivotArea>
    </format>
    <format dxfId="467">
      <pivotArea dataOnly="0" labelOnly="1" outline="0" fieldPosition="0">
        <references count="3">
          <reference field="0" count="1" selected="0">
            <x v="30"/>
          </reference>
          <reference field="1" count="1" selected="0">
            <x v="0"/>
          </reference>
          <reference field="2" count="1">
            <x v="0"/>
          </reference>
        </references>
      </pivotArea>
    </format>
    <format dxfId="466">
      <pivotArea dataOnly="0" labelOnly="1" outline="0" fieldPosition="0">
        <references count="3">
          <reference field="0" count="1" selected="0">
            <x v="32"/>
          </reference>
          <reference field="1" count="1" selected="0">
            <x v="5"/>
          </reference>
          <reference field="2" count="1">
            <x v="1"/>
          </reference>
        </references>
      </pivotArea>
    </format>
    <format dxfId="465">
      <pivotArea dataOnly="0" labelOnly="1" outline="0" fieldPosition="0">
        <references count="3">
          <reference field="0" count="1" selected="0">
            <x v="33"/>
          </reference>
          <reference field="1" count="1" selected="0">
            <x v="7"/>
          </reference>
          <reference field="2" count="1">
            <x v="2"/>
          </reference>
        </references>
      </pivotArea>
    </format>
    <format dxfId="464">
      <pivotArea dataOnly="0" labelOnly="1" outline="0" fieldPosition="0">
        <references count="3">
          <reference field="0" count="1" selected="0">
            <x v="37"/>
          </reference>
          <reference field="1" count="1" selected="0">
            <x v="1"/>
          </reference>
          <reference field="2" count="1">
            <x v="4"/>
          </reference>
        </references>
      </pivotArea>
    </format>
    <format dxfId="463">
      <pivotArea dataOnly="0" labelOnly="1" outline="0" fieldPosition="0">
        <references count="3">
          <reference field="0" count="1" selected="0">
            <x v="38"/>
          </reference>
          <reference field="1" count="1" selected="0">
            <x v="1"/>
          </reference>
          <reference field="2" count="1">
            <x v="2"/>
          </reference>
        </references>
      </pivotArea>
    </format>
    <format dxfId="462">
      <pivotArea dataOnly="0" labelOnly="1" outline="0" fieldPosition="0">
        <references count="3">
          <reference field="0" count="1" selected="0">
            <x v="39"/>
          </reference>
          <reference field="1" count="1" selected="0">
            <x v="12"/>
          </reference>
          <reference field="2" count="1">
            <x v="4"/>
          </reference>
        </references>
      </pivotArea>
    </format>
    <format dxfId="461">
      <pivotArea dataOnly="0" labelOnly="1" outline="0" fieldPosition="0">
        <references count="3">
          <reference field="0" count="1" selected="0">
            <x v="41"/>
          </reference>
          <reference field="1" count="1" selected="0">
            <x v="0"/>
          </reference>
          <reference field="2" count="1">
            <x v="0"/>
          </reference>
        </references>
      </pivotArea>
    </format>
    <format dxfId="460">
      <pivotArea dataOnly="0" labelOnly="1" outline="0" fieldPosition="0">
        <references count="3">
          <reference field="0" count="1" selected="0">
            <x v="44"/>
          </reference>
          <reference field="1" count="1" selected="0">
            <x v="8"/>
          </reference>
          <reference field="2" count="1">
            <x v="2"/>
          </reference>
        </references>
      </pivotArea>
    </format>
    <format dxfId="459">
      <pivotArea dataOnly="0" labelOnly="1" outline="0" fieldPosition="0">
        <references count="3">
          <reference field="0" count="1" selected="0">
            <x v="45"/>
          </reference>
          <reference field="1" count="1" selected="0">
            <x v="2"/>
          </reference>
          <reference field="2" count="1">
            <x v="1"/>
          </reference>
        </references>
      </pivotArea>
    </format>
    <format dxfId="458">
      <pivotArea dataOnly="0" labelOnly="1" outline="0" fieldPosition="0">
        <references count="3">
          <reference field="0" count="1" selected="0">
            <x v="46"/>
          </reference>
          <reference field="1" count="1" selected="0">
            <x v="7"/>
          </reference>
          <reference field="2" count="1">
            <x v="2"/>
          </reference>
        </references>
      </pivotArea>
    </format>
    <format dxfId="457">
      <pivotArea dataOnly="0" labelOnly="1" outline="0" fieldPosition="0">
        <references count="3">
          <reference field="0" count="1" selected="0">
            <x v="47"/>
          </reference>
          <reference field="1" count="1" selected="0">
            <x v="11"/>
          </reference>
          <reference field="2" count="1">
            <x v="3"/>
          </reference>
        </references>
      </pivotArea>
    </format>
    <format dxfId="456">
      <pivotArea dataOnly="0" labelOnly="1" outline="0" fieldPosition="0">
        <references count="3">
          <reference field="0" count="1" selected="0">
            <x v="48"/>
          </reference>
          <reference field="1" count="1" selected="0">
            <x v="10"/>
          </reference>
          <reference field="2" count="1">
            <x v="2"/>
          </reference>
        </references>
      </pivotArea>
    </format>
    <format dxfId="455">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454">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453">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452">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451">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450">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449">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448">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447">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446">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445">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444">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443">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442">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441">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440">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439">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438">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437">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436">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435">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434">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433">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432">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431">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430">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429">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428">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427">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426">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425">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424">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423">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422">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421">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420">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419">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418">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417">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416">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415">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414">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413">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412">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411">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410">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409">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408">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 dxfId="407">
      <pivotArea dataOnly="0" labelOnly="1" outline="0" fieldPosition="0">
        <references count="2">
          <reference field="0" count="1" selected="0">
            <x v="13"/>
          </reference>
          <reference field="1" count="1">
            <x v="3"/>
          </reference>
        </references>
      </pivotArea>
    </format>
    <format dxfId="406">
      <pivotArea dataOnly="0" labelOnly="1" outline="0" fieldPosition="0">
        <references count="4">
          <reference field="0" count="1" selected="0">
            <x v="13"/>
          </reference>
          <reference field="1" count="1" selected="0">
            <x v="3"/>
          </reference>
          <reference field="2" count="1" selected="0">
            <x v="1"/>
          </reference>
          <reference field="3" count="1">
            <x v="31"/>
          </reference>
        </references>
      </pivotArea>
    </format>
    <format dxfId="405">
      <pivotArea dataOnly="0" labelOnly="1" outline="0" fieldPosition="0">
        <references count="2">
          <reference field="0" count="1" selected="0">
            <x v="49"/>
          </reference>
          <reference field="1" count="1">
            <x v="5"/>
          </reference>
        </references>
      </pivotArea>
    </format>
    <format dxfId="404">
      <pivotArea dataOnly="0" labelOnly="1" outline="0" fieldPosition="0">
        <references count="3">
          <reference field="0" count="1" selected="0">
            <x v="49"/>
          </reference>
          <reference field="1" count="1" selected="0">
            <x v="5"/>
          </reference>
          <reference field="2" count="1">
            <x v="1"/>
          </reference>
        </references>
      </pivotArea>
    </format>
    <format dxfId="403">
      <pivotArea dataOnly="0" labelOnly="1" outline="0" fieldPosition="0">
        <references count="4">
          <reference field="0" count="1" selected="0">
            <x v="49"/>
          </reference>
          <reference field="1" count="1" selected="0">
            <x v="5"/>
          </reference>
          <reference field="2" count="1" selected="0">
            <x v="1"/>
          </reference>
          <reference field="3" count="1">
            <x v="5"/>
          </reference>
        </references>
      </pivotArea>
    </format>
    <format dxfId="402">
      <pivotArea dataOnly="0" labelOnly="1" outline="0" fieldPosition="0">
        <references count="2">
          <reference field="0" count="1" selected="0">
            <x v="30"/>
          </reference>
          <reference field="1" count="1">
            <x v="0"/>
          </reference>
        </references>
      </pivotArea>
    </format>
    <format dxfId="401">
      <pivotArea dataOnly="0" labelOnly="1" outline="0" fieldPosition="0">
        <references count="2">
          <reference field="0" count="1" selected="0">
            <x v="32"/>
          </reference>
          <reference field="1" count="1">
            <x v="5"/>
          </reference>
        </references>
      </pivotArea>
    </format>
    <format dxfId="400">
      <pivotArea dataOnly="0" labelOnly="1" outline="0" fieldPosition="0">
        <references count="2">
          <reference field="0" count="1" selected="0">
            <x v="33"/>
          </reference>
          <reference field="1" count="1">
            <x v="7"/>
          </reference>
        </references>
      </pivotArea>
    </format>
    <format dxfId="399">
      <pivotArea dataOnly="0" labelOnly="1" outline="0" fieldPosition="0">
        <references count="2">
          <reference field="0" count="1" selected="0">
            <x v="34"/>
          </reference>
          <reference field="1" count="1">
            <x v="10"/>
          </reference>
        </references>
      </pivotArea>
    </format>
    <format dxfId="398">
      <pivotArea dataOnly="0" labelOnly="1" outline="0" fieldPosition="0">
        <references count="2">
          <reference field="0" count="1" selected="0">
            <x v="35"/>
          </reference>
          <reference field="1" count="1">
            <x v="8"/>
          </reference>
        </references>
      </pivotArea>
    </format>
    <format dxfId="397">
      <pivotArea dataOnly="0" labelOnly="1" outline="0" fieldPosition="0">
        <references count="2">
          <reference field="0" count="1" selected="0">
            <x v="36"/>
          </reference>
          <reference field="1" count="1">
            <x v="7"/>
          </reference>
        </references>
      </pivotArea>
    </format>
    <format dxfId="396">
      <pivotArea dataOnly="0" labelOnly="1" outline="0" fieldPosition="0">
        <references count="2">
          <reference field="0" count="1" selected="0">
            <x v="37"/>
          </reference>
          <reference field="1" count="1">
            <x v="1"/>
          </reference>
        </references>
      </pivotArea>
    </format>
    <format dxfId="395">
      <pivotArea dataOnly="0" labelOnly="1" outline="0" fieldPosition="0">
        <references count="2">
          <reference field="0" count="1" selected="0">
            <x v="39"/>
          </reference>
          <reference field="1" count="1">
            <x v="12"/>
          </reference>
        </references>
      </pivotArea>
    </format>
    <format dxfId="394">
      <pivotArea dataOnly="0" labelOnly="1" outline="0" fieldPosition="0">
        <references count="2">
          <reference field="0" count="1" selected="0">
            <x v="40"/>
          </reference>
          <reference field="1" count="1">
            <x v="3"/>
          </reference>
        </references>
      </pivotArea>
    </format>
    <format dxfId="393">
      <pivotArea dataOnly="0" labelOnly="1" outline="0" fieldPosition="0">
        <references count="2">
          <reference field="0" count="1" selected="0">
            <x v="41"/>
          </reference>
          <reference field="1" count="1">
            <x v="0"/>
          </reference>
        </references>
      </pivotArea>
    </format>
    <format dxfId="392">
      <pivotArea dataOnly="0" labelOnly="1" outline="0" fieldPosition="0">
        <references count="2">
          <reference field="0" count="1" selected="0">
            <x v="42"/>
          </reference>
          <reference field="1" count="1">
            <x v="4"/>
          </reference>
        </references>
      </pivotArea>
    </format>
    <format dxfId="391">
      <pivotArea dataOnly="0" labelOnly="1" outline="0" fieldPosition="0">
        <references count="2">
          <reference field="0" count="1" selected="0">
            <x v="43"/>
          </reference>
          <reference field="1" count="1">
            <x v="8"/>
          </reference>
        </references>
      </pivotArea>
    </format>
    <format dxfId="390">
      <pivotArea dataOnly="0" labelOnly="1" outline="0" fieldPosition="0">
        <references count="3">
          <reference field="0" count="1" selected="0">
            <x v="9"/>
          </reference>
          <reference field="1" count="1" selected="0">
            <x v="16"/>
          </reference>
          <reference field="2" count="1">
            <x v="4"/>
          </reference>
        </references>
      </pivotArea>
    </format>
    <format dxfId="389">
      <pivotArea dataOnly="0" labelOnly="1" outline="0" fieldPosition="0">
        <references count="3">
          <reference field="0" count="1" selected="0">
            <x v="13"/>
          </reference>
          <reference field="1" count="1" selected="0">
            <x v="3"/>
          </reference>
          <reference field="2" count="1">
            <x v="1"/>
          </reference>
        </references>
      </pivotArea>
    </format>
    <format dxfId="388">
      <pivotArea dataOnly="0" labelOnly="1" outline="0" fieldPosition="0">
        <references count="3">
          <reference field="0" count="1" selected="0">
            <x v="15"/>
          </reference>
          <reference field="1" count="1" selected="0">
            <x v="11"/>
          </reference>
          <reference field="2" count="1">
            <x v="2"/>
          </reference>
        </references>
      </pivotArea>
    </format>
    <format dxfId="387">
      <pivotArea dataOnly="0" labelOnly="1" outline="0" fieldPosition="0">
        <references count="3">
          <reference field="0" count="1" selected="0">
            <x v="17"/>
          </reference>
          <reference field="1" count="1" selected="0">
            <x v="8"/>
          </reference>
          <reference field="2" count="1">
            <x v="1"/>
          </reference>
        </references>
      </pivotArea>
    </format>
    <format dxfId="386">
      <pivotArea dataOnly="0" labelOnly="1" outline="0" fieldPosition="0">
        <references count="3">
          <reference field="0" count="1" selected="0">
            <x v="18"/>
          </reference>
          <reference field="1" count="1" selected="0">
            <x v="3"/>
          </reference>
          <reference field="2" count="1">
            <x v="5"/>
          </reference>
        </references>
      </pivotArea>
    </format>
    <format dxfId="385">
      <pivotArea dataOnly="0" labelOnly="1" outline="0" fieldPosition="0">
        <references count="3">
          <reference field="0" count="1" selected="0">
            <x v="19"/>
          </reference>
          <reference field="1" count="1" selected="0">
            <x v="5"/>
          </reference>
          <reference field="2" count="1">
            <x v="1"/>
          </reference>
        </references>
      </pivotArea>
    </format>
    <format dxfId="384">
      <pivotArea dataOnly="0" labelOnly="1" outline="0" fieldPosition="0">
        <references count="3">
          <reference field="0" count="1" selected="0">
            <x v="20"/>
          </reference>
          <reference field="1" count="1" selected="0">
            <x v="9"/>
          </reference>
          <reference field="2" count="1">
            <x v="2"/>
          </reference>
        </references>
      </pivotArea>
    </format>
    <format dxfId="383">
      <pivotArea dataOnly="0" labelOnly="1" outline="0" fieldPosition="0">
        <references count="3">
          <reference field="0" count="1" selected="0">
            <x v="23"/>
          </reference>
          <reference field="1" count="1" selected="0">
            <x v="4"/>
          </reference>
          <reference field="2" count="1">
            <x v="1"/>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4" applyNumberFormats="0" applyBorderFormats="0" applyFontFormats="0" applyPatternFormats="0" applyAlignmentFormats="0" applyWidthHeightFormats="1" dataCaption="Valori" updatedVersion="4" minRefreshableVersion="3" showDrill="0" showDataTips="0" enableDrill="0" rowGrandTotals="0" colGrandTotals="0" itemPrintTitles="1" createdVersion="5" indent="0" showHeaders="0" compact="0" compactData="0" multipleFieldFilters="0">
  <location ref="B6:B45" firstHeaderRow="0" firstDataRow="0" firstDataCol="1"/>
  <pivotFields count="2">
    <pivotField compact="0" outline="0" showAll="0" defaultSubtotal="0"/>
    <pivotField axis="axisRow" compact="0" outline="0" showAll="0" defaultSubtotal="0">
      <items count="46">
        <item x="38"/>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39"/>
        <item x="25"/>
        <item x="11"/>
        <item x="6"/>
        <item x="5"/>
        <item x="18"/>
        <item x="33"/>
        <item x="34"/>
        <item x="12"/>
        <item x="14"/>
        <item x="4"/>
        <item x="36"/>
        <item m="1" x="45"/>
        <item x="35"/>
        <item x="3"/>
        <item m="1" x="43"/>
        <item m="1" x="42"/>
        <item x="23"/>
        <item x="24"/>
        <item x="30"/>
        <item x="26"/>
        <item x="28"/>
        <item x="20"/>
        <item x="21"/>
        <item x="2"/>
        <item m="1" x="41"/>
        <item m="1" x="40"/>
        <item x="15"/>
        <item x="37"/>
        <item x="13"/>
        <item x="1"/>
        <item m="1" x="44"/>
        <item x="16"/>
        <item x="27"/>
        <item x="31"/>
        <item x="29"/>
        <item x="10"/>
        <item x="19"/>
        <item x="32"/>
        <item x="8"/>
      </items>
    </pivotField>
  </pivotFields>
  <rowFields count="1">
    <field x="1"/>
  </rowFields>
  <rowItems count="40">
    <i>
      <x/>
    </i>
    <i>
      <x v="1"/>
    </i>
    <i>
      <x v="2"/>
    </i>
    <i>
      <x v="3"/>
    </i>
    <i>
      <x v="4"/>
    </i>
    <i>
      <x v="5"/>
    </i>
    <i>
      <x v="6"/>
    </i>
    <i>
      <x v="7"/>
    </i>
    <i>
      <x v="8"/>
    </i>
    <i>
      <x v="9"/>
    </i>
    <i>
      <x v="10"/>
    </i>
    <i>
      <x v="11"/>
    </i>
    <i>
      <x v="12"/>
    </i>
    <i>
      <x v="13"/>
    </i>
    <i>
      <x v="14"/>
    </i>
    <i>
      <x v="15"/>
    </i>
    <i>
      <x v="16"/>
    </i>
    <i>
      <x v="17"/>
    </i>
    <i>
      <x v="19"/>
    </i>
    <i>
      <x v="20"/>
    </i>
    <i>
      <x v="23"/>
    </i>
    <i>
      <x v="24"/>
    </i>
    <i>
      <x v="25"/>
    </i>
    <i>
      <x v="26"/>
    </i>
    <i>
      <x v="27"/>
    </i>
    <i>
      <x v="28"/>
    </i>
    <i>
      <x v="29"/>
    </i>
    <i>
      <x v="30"/>
    </i>
    <i>
      <x v="33"/>
    </i>
    <i>
      <x v="34"/>
    </i>
    <i>
      <x v="35"/>
    </i>
    <i>
      <x v="36"/>
    </i>
    <i>
      <x v="38"/>
    </i>
    <i>
      <x v="39"/>
    </i>
    <i>
      <x v="40"/>
    </i>
    <i>
      <x v="41"/>
    </i>
    <i>
      <x v="42"/>
    </i>
    <i>
      <x v="43"/>
    </i>
    <i>
      <x v="44"/>
    </i>
    <i>
      <x v="45"/>
    </i>
  </rowItems>
  <colItems count="1">
    <i/>
  </colItems>
  <formats count="1">
    <format dxfId="382">
      <pivotArea type="all" dataOnly="0" outline="0" fieldPosition="0"/>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zoomScale="70" zoomScaleNormal="70" workbookViewId="0">
      <selection activeCell="F6" sqref="F6"/>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thickBot="1" x14ac:dyDescent="0.35"/>
    <row r="2" spans="2:22" ht="62.25" customHeight="1" thickBot="1" x14ac:dyDescent="0.35">
      <c r="B2" s="76" t="s">
        <v>33</v>
      </c>
      <c r="C2" s="77"/>
      <c r="D2" s="78"/>
    </row>
    <row r="3" spans="2:22" thickBot="1" x14ac:dyDescent="0.35"/>
    <row r="4" spans="2:22" ht="39" customHeight="1" x14ac:dyDescent="0.25">
      <c r="B4" s="85" t="s">
        <v>82</v>
      </c>
      <c r="C4" s="86"/>
      <c r="D4" s="87"/>
    </row>
    <row r="5" spans="2:22" ht="52.5" customHeight="1" thickBot="1" x14ac:dyDescent="0.3">
      <c r="B5" s="79" t="s">
        <v>32</v>
      </c>
      <c r="C5" s="80"/>
      <c r="D5" s="81"/>
    </row>
    <row r="6" spans="2:22" ht="36.75" customHeight="1" thickBot="1" x14ac:dyDescent="0.3">
      <c r="B6" s="79" t="s">
        <v>117</v>
      </c>
      <c r="C6" s="80"/>
      <c r="D6" s="81"/>
      <c r="F6" s="69" t="s">
        <v>240</v>
      </c>
      <c r="G6" s="47"/>
    </row>
    <row r="7" spans="2:22" ht="3.75" customHeight="1" thickBot="1" x14ac:dyDescent="0.35">
      <c r="B7" s="61"/>
      <c r="C7" s="62"/>
      <c r="D7" s="63"/>
      <c r="G7" s="47"/>
    </row>
    <row r="8" spans="2:22" ht="46.5" customHeight="1" thickBot="1" x14ac:dyDescent="0.3">
      <c r="B8" s="82" t="s">
        <v>34</v>
      </c>
      <c r="C8" s="83"/>
      <c r="D8" s="84"/>
      <c r="F8" s="69" t="s">
        <v>241</v>
      </c>
      <c r="G8" s="47"/>
    </row>
    <row r="10" spans="2:22" s="3" customFormat="1" ht="16.149999999999999" thickBot="1" x14ac:dyDescent="0.35">
      <c r="H10" s="46"/>
      <c r="I10" s="46"/>
      <c r="J10" s="46"/>
      <c r="N10" s="44"/>
    </row>
    <row r="11" spans="2:22" s="3" customFormat="1" ht="54.75" customHeight="1" thickBot="1" x14ac:dyDescent="0.3">
      <c r="B11" s="36" t="s">
        <v>0</v>
      </c>
      <c r="C11" s="1" t="s">
        <v>81</v>
      </c>
      <c r="D11" s="2" t="s">
        <v>106</v>
      </c>
      <c r="E11" s="2" t="s">
        <v>107</v>
      </c>
      <c r="F11" s="55" t="s">
        <v>186</v>
      </c>
      <c r="G11" s="6" t="s">
        <v>1</v>
      </c>
      <c r="H11" s="46" t="s">
        <v>114</v>
      </c>
      <c r="I11" s="46" t="s">
        <v>115</v>
      </c>
      <c r="J11" s="46" t="s">
        <v>116</v>
      </c>
      <c r="M11" s="44"/>
      <c r="O11" s="46" t="s">
        <v>145</v>
      </c>
      <c r="P11" s="46" t="s">
        <v>147</v>
      </c>
      <c r="Q11" s="46" t="s">
        <v>149</v>
      </c>
      <c r="R11" s="46" t="s">
        <v>146</v>
      </c>
      <c r="S11" s="46" t="s">
        <v>148</v>
      </c>
      <c r="U11" s="3" t="s">
        <v>187</v>
      </c>
      <c r="V11" s="3" t="s">
        <v>188</v>
      </c>
    </row>
    <row r="12" spans="2:22" s="3" customFormat="1" ht="20.100000000000001" customHeight="1" thickBot="1" x14ac:dyDescent="0.35">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5">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5">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2.8333333333333335</v>
      </c>
      <c r="I14" s="50">
        <f>IF(AND(D14="SI",E14="OK"),'3'!$B$40,"")</f>
        <v>1.5</v>
      </c>
      <c r="J14" s="50">
        <f>IF(AND(D14="SI",E14="OK"),'3'!$B$44,"")</f>
        <v>4.25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5">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5">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2.5</v>
      </c>
      <c r="I16" s="50">
        <f>IF(AND(D16="SI",E16="OK"),'5'!$B$40,"")</f>
        <v>1.5</v>
      </c>
      <c r="J16" s="50">
        <f>IF(AND(D16="SI",E16="OK"),'5'!$B$44,"")</f>
        <v>3.75</v>
      </c>
      <c r="L16" s="3">
        <v>5</v>
      </c>
      <c r="M16" s="44" t="str">
        <f t="shared" si="7"/>
        <v>05</v>
      </c>
      <c r="O16" s="46">
        <f t="shared" si="0"/>
        <v>0</v>
      </c>
      <c r="P16" s="46" t="str">
        <f t="shared" si="1"/>
        <v>05 - Affidamento diretto di lavori, servizi o forniture</v>
      </c>
      <c r="Q16" s="46">
        <f t="shared" si="2"/>
        <v>0</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5">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3</v>
      </c>
      <c r="I17" s="50">
        <f>IF(AND(D17="SI",E17="OK"),'6'!$B$40,"")</f>
        <v>1.25</v>
      </c>
      <c r="J17" s="50">
        <f>IF(AND(D17="SI",E17="OK"),'6'!$B$44,"")</f>
        <v>3.75</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5">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2.8333333333333335</v>
      </c>
      <c r="I18" s="50">
        <f>IF(AND(D18="SI",E18="OK"),'7'!$B$40,"")</f>
        <v>1.25</v>
      </c>
      <c r="J18" s="50">
        <f>IF(AND(D18="SI",E18="OK"),'7'!$B$44,"")</f>
        <v>3.541666666666667</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5">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5">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3.8333333333333335</v>
      </c>
      <c r="I20" s="50">
        <f>IF(AND(D20="SI",E20="OK"),'9'!$B$40,"")</f>
        <v>1.75</v>
      </c>
      <c r="J20" s="50">
        <f>IF(AND(D20="SI",E20="OK"),'9'!$B$44,"")</f>
        <v>6.7083333333333339</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5">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4.166666666666667</v>
      </c>
      <c r="I21" s="50">
        <f>IF(AND(D21="SI",E21="OK"),'10'!$B$40,"")</f>
        <v>1.75</v>
      </c>
      <c r="J21" s="50">
        <f>IF(AND(D21="SI",E21="OK"),'10'!$B$44,"")</f>
        <v>7.291666666666667</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5">
      <c r="B22" s="58">
        <f t="shared" si="5"/>
        <v>11</v>
      </c>
      <c r="C22" s="21" t="str">
        <f>'11'!A3</f>
        <v>Affari legali e contenzioso</v>
      </c>
      <c r="D22" s="4" t="str">
        <f>'11'!F2</f>
        <v>SI</v>
      </c>
      <c r="E22" s="4" t="str">
        <f>IF(D22="SI",IF('11'!$B$44="Presenti campi non compilati","Errore","OK"),"-")</f>
        <v>OK</v>
      </c>
      <c r="F22" s="56" t="str">
        <f>IF(D22="SI",IF('11'!$A$47&lt;&gt;"","SI","NO"),"-")</f>
        <v>SI</v>
      </c>
      <c r="G22" s="3" t="str">
        <f t="shared" si="6"/>
        <v>11 - Affari legali e contenzioso</v>
      </c>
      <c r="H22" s="50">
        <f>IF(AND(D22="SI",E22="OK"),'11'!$B$24,"Processo non sottoposto a mappatura e valutazione del rischio")</f>
        <v>2.8333333333333335</v>
      </c>
      <c r="I22" s="50">
        <f>IF(AND(D22="SI",E22="OK"),'11'!$B$40,"")</f>
        <v>1.25</v>
      </c>
      <c r="J22" s="50">
        <f>IF(AND(D22="SI",E22="OK"),'11'!$B$44,"")</f>
        <v>3.541666666666667</v>
      </c>
      <c r="L22" s="3">
        <v>11</v>
      </c>
      <c r="M22" s="44" t="str">
        <f t="shared" si="7"/>
        <v>11</v>
      </c>
      <c r="O22" s="46">
        <f t="shared" si="0"/>
        <v>0</v>
      </c>
      <c r="P22" s="46" t="str">
        <f t="shared" si="1"/>
        <v>11 - Affari legali e contenzioso</v>
      </c>
      <c r="Q22" s="46">
        <f t="shared" si="2"/>
        <v>0</v>
      </c>
      <c r="R22" s="46">
        <f t="shared" si="3"/>
        <v>0</v>
      </c>
      <c r="S22" s="46">
        <f t="shared" si="4"/>
        <v>0</v>
      </c>
      <c r="T22" s="3">
        <v>11</v>
      </c>
      <c r="U22" t="str">
        <f>IF(AND(D22="SI",E22="OK",'11'!$A$47&lt;&gt;""),M22&amp;" - "&amp;C22,"")</f>
        <v>11 - Affari legali e contenzioso</v>
      </c>
      <c r="V22" s="3" t="str">
        <f>IF(AND(U22&lt;&gt;"",'11'!$A$47&lt;&gt;""),'11'!$A$47,"")</f>
        <v>Risulta in corso l'istituzione dell'albo per l'affidamento di incarichi legali</v>
      </c>
    </row>
    <row r="23" spans="2:22" s="3" customFormat="1" ht="20.100000000000001" customHeight="1" thickBot="1" x14ac:dyDescent="0.35">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v>
      </c>
      <c r="I23" s="50">
        <f>IF(AND(D23="SI",E23="OK"),'12'!$B$40,"")</f>
        <v>1.25</v>
      </c>
      <c r="J23" s="50">
        <f>IF(AND(D23="SI",E23="OK"),'12'!$B$44,"")</f>
        <v>2.5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5">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1.8333333333333333</v>
      </c>
      <c r="I24" s="50">
        <f>IF(AND(D24="SI",E24="OK"),'13'!$B$40,"")</f>
        <v>1</v>
      </c>
      <c r="J24" s="50">
        <f>IF(AND(D24="SI",E24="OK"),'13'!$B$44,"")</f>
        <v>1.8333333333333333</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 xml:space="preserve">Le fattispecie in cui si concretizzano questi processi sono le più varie, ma ai fini dell'anticorruzione solo quando "si decidono" dilazioni, sconti, azzeramenti, rimodulazioni del debito ecc. In questi casi comunque il processo è completamente controllato attraverso la predisposizione degli atti informatizzati e il flusso documentale </v>
      </c>
    </row>
    <row r="25" spans="2:22" s="3" customFormat="1" ht="20.100000000000001" customHeight="1" thickBot="1" x14ac:dyDescent="0.35">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3.5</v>
      </c>
      <c r="I25" s="50">
        <f>IF(AND(D25="SI",E25="OK"),'14'!$B$40,"")</f>
        <v>1.25</v>
      </c>
      <c r="J25" s="50">
        <f>IF(AND(D25="SI",E25="OK"),'14'!$B$44,"")</f>
        <v>4.375</v>
      </c>
      <c r="L25" s="3">
        <v>14</v>
      </c>
      <c r="M25" s="44" t="str">
        <f t="shared" si="7"/>
        <v>14</v>
      </c>
      <c r="O25" s="46">
        <f t="shared" si="0"/>
        <v>0</v>
      </c>
      <c r="P25" s="46">
        <f t="shared" si="1"/>
        <v>0</v>
      </c>
      <c r="Q25" s="46" t="str">
        <f t="shared" si="2"/>
        <v>14 - Gestione ordinaria delle spese di bilancio</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5">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5">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5">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2.5</v>
      </c>
      <c r="I28" s="50">
        <f>IF(AND(D28="SI",E28="OK"),'17'!$B$40,"")</f>
        <v>1.25</v>
      </c>
      <c r="J28" s="50">
        <f>IF(AND(D28="SI",E28="OK"),'17'!$B$44,"")</f>
        <v>3.125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5">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1.25</v>
      </c>
      <c r="J29" s="50">
        <f>IF(AND(D29="SI",E29="OK"),'18'!$B$44,"")</f>
        <v>2.2916666666666665</v>
      </c>
      <c r="L29" s="3">
        <v>18</v>
      </c>
      <c r="M29" s="44" t="str">
        <f t="shared" si="7"/>
        <v>18</v>
      </c>
      <c r="O29" s="46">
        <f t="shared" si="0"/>
        <v>0</v>
      </c>
      <c r="P29" s="46" t="str">
        <f t="shared" si="1"/>
        <v>18 - Incentivi economici al personale (produttività e retribuzioni di risultato)</v>
      </c>
      <c r="Q29" s="46">
        <f t="shared" si="2"/>
        <v>0</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5">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2.5</v>
      </c>
      <c r="I30" s="50">
        <f>IF(AND(D30="SI",E30="OK"),'19'!$B$40,"")</f>
        <v>1.25</v>
      </c>
      <c r="J30" s="50">
        <f>IF(AND(D30="SI",E30="OK"),'19'!$B$44,"")</f>
        <v>3.125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5">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3.1666666666666665</v>
      </c>
      <c r="I31" s="50">
        <f>IF(AND(D31="SI",E31="OK"),'20'!$B$40,"")</f>
        <v>1.25</v>
      </c>
      <c r="J31" s="50">
        <f>IF(AND(D31="SI",E31="OK"),'20'!$B$44,"")</f>
        <v>3.958333333333333</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5">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3.1666666666666665</v>
      </c>
      <c r="I32" s="50">
        <f>IF(AND(D32="SI",E32="OK"),'21'!$B$40,"")</f>
        <v>1.25</v>
      </c>
      <c r="J32" s="50">
        <f>IF(AND(D32="SI",E32="OK"),'21'!$B$44,"")</f>
        <v>3.958333333333333</v>
      </c>
      <c r="L32" s="3">
        <v>21</v>
      </c>
      <c r="M32" s="44" t="str">
        <f t="shared" si="7"/>
        <v>21</v>
      </c>
      <c r="O32" s="46">
        <f t="shared" si="0"/>
        <v>0</v>
      </c>
      <c r="P32" s="46" t="str">
        <f t="shared" si="1"/>
        <v>21 - Permesso di costruire convenzionato</v>
      </c>
      <c r="Q32" s="46">
        <f t="shared" si="2"/>
        <v>0</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5">
      <c r="B33" s="58">
        <f t="shared" si="5"/>
        <v>22</v>
      </c>
      <c r="C33" s="21" t="str">
        <f>'22'!A3</f>
        <v xml:space="preserve">Pratiche anagrafiche </v>
      </c>
      <c r="D33" s="4" t="str">
        <f>'22'!$F$2</f>
        <v>SI</v>
      </c>
      <c r="E33" s="4" t="str">
        <f>IF(D33="SI",IF('22'!$B$44="Presenti campi non compilati","Errore","OK"),"-")</f>
        <v>OK</v>
      </c>
      <c r="F33" s="56" t="str">
        <f>IF(D33="SI",IF('22'!$A$47&lt;&gt;"","SI","NO"),"-")</f>
        <v>SI</v>
      </c>
      <c r="G33" s="3" t="str">
        <f t="shared" si="6"/>
        <v xml:space="preserve">22 - Pratiche anagrafiche </v>
      </c>
      <c r="H33" s="50">
        <f>IF(AND(D33="SI",E33="OK"),'22'!$B$24,"Processo non sottoposto a mappatura e valutazione del rischio")</f>
        <v>2.8333333333333335</v>
      </c>
      <c r="I33" s="50">
        <f>IF(AND(D33="SI",E33="OK"),'22'!$B$40,"")</f>
        <v>1</v>
      </c>
      <c r="J33" s="50">
        <f>IF(AND(D33="SI",E33="OK"),'22'!$B$44,"")</f>
        <v>2.8333333333333335</v>
      </c>
      <c r="L33" s="3">
        <v>22</v>
      </c>
      <c r="M33" s="44" t="str">
        <f t="shared" si="7"/>
        <v>22</v>
      </c>
      <c r="O33" s="46">
        <f t="shared" si="0"/>
        <v>0</v>
      </c>
      <c r="P33" s="46" t="str">
        <f t="shared" si="1"/>
        <v xml:space="preserve">22 - Pratiche anagrafiche </v>
      </c>
      <c r="Q33" s="46">
        <f t="shared" si="2"/>
        <v>0</v>
      </c>
      <c r="R33" s="46">
        <f t="shared" si="3"/>
        <v>0</v>
      </c>
      <c r="S33" s="46">
        <f t="shared" si="4"/>
        <v>0</v>
      </c>
      <c r="T33" s="3">
        <v>22</v>
      </c>
      <c r="U33" t="str">
        <f>IF(AND(D33="SI",E33="OK",'22'!$A$47&lt;&gt;""),M33&amp;" - "&amp;C33,"")</f>
        <v xml:space="preserve">22 - Pratiche anagrafiche </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5">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2.3333333333333335</v>
      </c>
      <c r="I34" s="50">
        <f>IF(AND(D34="SI",E34="OK"),'23'!$B$40,"")</f>
        <v>1</v>
      </c>
      <c r="J34" s="50">
        <f>IF(AND(D34="SI",E34="OK"),'23'!$B$44,"")</f>
        <v>2.3333333333333335</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 xml:space="preserve">  Il comune non rilascia la CIE: La carta d'identità viene in questo ente rilascaiata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5">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3.6666666666666665</v>
      </c>
      <c r="I35" s="50">
        <f>IF(AND(D35="SI",E35="OK"),'24'!$B$40,"")</f>
        <v>1.25</v>
      </c>
      <c r="J35" s="50">
        <f>IF(AND(D35="SI",E35="OK"),'24'!$B$44,"")</f>
        <v>4.583333333333333</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5">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3.3333333333333335</v>
      </c>
      <c r="I36" s="50">
        <f>IF(AND(D36="SI",E36="OK"),'25'!$B$40,"")</f>
        <v>1.25</v>
      </c>
      <c r="J36" s="50">
        <f>IF(AND(D36="SI",E36="OK"),'25'!$B$44,"")</f>
        <v>4.166666666666667</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5">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3.3333333333333335</v>
      </c>
      <c r="I37" s="50">
        <f>IF(AND(D37="SI",E37="OK"),'26'!$B$40,"")</f>
        <v>1.25</v>
      </c>
      <c r="J37" s="50">
        <f>IF(AND(D37="SI",E37="OK"),'26'!$B$44,"")</f>
        <v>4.166666666666667</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5">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3.3333333333333335</v>
      </c>
      <c r="I38" s="50">
        <f>IF(AND(D38="SI",E38="OK"),'27'!$B$40,"")</f>
        <v>1.25</v>
      </c>
      <c r="J38" s="50">
        <f>IF(AND(D38="SI",E38="OK"),'27'!$B$44,"")</f>
        <v>4.166666666666667</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3.3333333333333335</v>
      </c>
      <c r="I39" s="50">
        <f>IF(AND(D39="SI",E39="OK"),'28'!$B$40,"")</f>
        <v>1.25</v>
      </c>
      <c r="J39" s="50">
        <f>IF(AND(D39="SI",E39="OK"),'28'!$B$44,"")</f>
        <v>4.166666666666667</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3.8333333333333335</v>
      </c>
      <c r="I40" s="50">
        <f>IF(AND(D40="SI",E40="OK"),'29'!$B$40,"")</f>
        <v>1.25</v>
      </c>
      <c r="J40" s="50">
        <f>IF(AND(D40="SI",E40="OK"),'29'!$B$44,"")</f>
        <v>4.791666666666667</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2.5</v>
      </c>
      <c r="I43" s="50">
        <f>IF(AND(D43="SI",E43="OK"),'32'!$B$40,"")</f>
        <v>1.25</v>
      </c>
      <c r="J43" s="50">
        <f>IF(AND(D43="SI",E43="OK"),'32'!$B$44,"")</f>
        <v>3.125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3.6666666666666665</v>
      </c>
      <c r="I45" s="50">
        <f>IF(AND(D45="SI",E45="OK"),'34'!$B$40,"")</f>
        <v>1.25</v>
      </c>
      <c r="J45" s="50">
        <f>IF(AND(D45="SI",E45="OK"),'34'!$B$44,"")</f>
        <v>4.583333333333333</v>
      </c>
      <c r="L45" s="3">
        <v>34</v>
      </c>
      <c r="M45" s="44" t="str">
        <f t="shared" si="7"/>
        <v>34</v>
      </c>
      <c r="O45" s="46">
        <f t="shared" si="8"/>
        <v>0</v>
      </c>
      <c r="P45" s="46">
        <f t="shared" si="9"/>
        <v>0</v>
      </c>
      <c r="Q45" s="46" t="str">
        <f t="shared" si="10"/>
        <v>34 - Organizzazione eventi</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3.3333333333333335</v>
      </c>
      <c r="I46" s="50">
        <f>IF(AND(D46="SI",E46="OK"),'35'!$B$40,"")</f>
        <v>1.25</v>
      </c>
      <c r="J46" s="50">
        <f>IF(AND(D46="SI",E46="OK"),'35'!$B$44,"")</f>
        <v>4.166666666666667</v>
      </c>
      <c r="L46" s="3">
        <v>35</v>
      </c>
      <c r="M46" s="44" t="str">
        <f t="shared" si="7"/>
        <v>35</v>
      </c>
      <c r="O46" s="46">
        <f t="shared" si="8"/>
        <v>0</v>
      </c>
      <c r="P46" s="46">
        <f t="shared" si="9"/>
        <v>0</v>
      </c>
      <c r="Q46" s="46" t="str">
        <f t="shared" si="10"/>
        <v>35 - Rilascio di patrocini</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v>
      </c>
      <c r="I50" s="50">
        <f>IF(AND(D50="SI",E50="OK"),'39'!$B$40,"")</f>
        <v>1.75</v>
      </c>
      <c r="J50" s="50">
        <f>IF(AND(D50="SI",E50="OK"),'39'!$B$44,"")</f>
        <v>5.25</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1.5</v>
      </c>
      <c r="I51" s="50">
        <f>IF(AND(D51="SI",E51="OK"),'40'!$B$40,"")</f>
        <v>1.75</v>
      </c>
      <c r="J51" s="50">
        <f>IF(AND(D51="SI",E51="OK"),'40'!$B$44,"")</f>
        <v>2.625</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1.5</v>
      </c>
      <c r="I52" s="50">
        <f>IF(AND(D52="SI",E52="OK"),'41'!$B$40,"")</f>
        <v>1.25</v>
      </c>
      <c r="J52" s="50">
        <f>IF(AND(D52="SI",E52="OK"),'41'!$B$44,"")</f>
        <v>1.875</v>
      </c>
      <c r="L52" s="3">
        <v>41</v>
      </c>
      <c r="M52" s="44" t="str">
        <f t="shared" si="7"/>
        <v>41</v>
      </c>
      <c r="O52" s="46">
        <f t="shared" si="8"/>
        <v>0</v>
      </c>
      <c r="P52" s="46" t="str">
        <f t="shared" si="9"/>
        <v>41 - Gestione della leva</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1.25</v>
      </c>
      <c r="J54" s="50">
        <f>IF(AND(D54="SI",E54="OK"),'43'!$B$44,"")</f>
        <v>3.333333333333333</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2.3333333333333335</v>
      </c>
      <c r="I55" s="50">
        <f>IF(AND(D55="SI",E55="OK"),'44'!$B$40,"")</f>
        <v>1.25</v>
      </c>
      <c r="J55" s="50">
        <f>IF(AND(D55="SI",E55="OK"),'44'!$B$44,"")</f>
        <v>2.916666666666667</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2.1666666666666665</v>
      </c>
      <c r="I56" s="50">
        <f>IF(AND(D56="SI",E56="OK"),'45'!$B$40,"")</f>
        <v>1</v>
      </c>
      <c r="J56" s="50">
        <f>IF(AND(D56="SI",E56="OK"),'45'!$B$44,"")</f>
        <v>2.1666666666666665</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NO</v>
      </c>
      <c r="E57" s="4" t="str">
        <f>IF(D57="SI",IF('46'!$B$44="Presenti campi non compilati","Errore","OK"),"-")</f>
        <v>-</v>
      </c>
      <c r="F57" s="56" t="str">
        <f>IF(D57="SI",IF('46'!$A$47&lt;&gt;"","SI","NO"),"-")</f>
        <v>-</v>
      </c>
      <c r="G57" s="3" t="str">
        <f t="shared" si="6"/>
        <v>46 - Gestione del reticolato idrico minore</v>
      </c>
      <c r="H57" s="50" t="str">
        <f>IF(AND(D57="SI",E57="OK"),'46'!$B$24,"Processo non sottoposto a mappatura e valutazione del rischio")</f>
        <v>Processo non sottoposto a mappatura e valutazione del rischio</v>
      </c>
      <c r="I57" s="50" t="str">
        <f>IF(AND(D57="SI",E57="OK"),'46'!$B$40,"")</f>
        <v/>
      </c>
      <c r="J57" s="50" t="str">
        <f>IF(AND(D57="SI",E57="OK"),'46'!$B$44,"")</f>
        <v/>
      </c>
      <c r="L57" s="3">
        <v>46</v>
      </c>
      <c r="M57" s="44" t="str">
        <f t="shared" si="7"/>
        <v>46</v>
      </c>
      <c r="O57" s="46">
        <f t="shared" si="8"/>
        <v>0</v>
      </c>
      <c r="P57" s="46">
        <f t="shared" si="9"/>
        <v>0</v>
      </c>
      <c r="Q57" s="46">
        <f t="shared" si="10"/>
        <v>0</v>
      </c>
      <c r="R57" s="46">
        <f t="shared" si="11"/>
        <v>0</v>
      </c>
      <c r="S57" s="46">
        <f t="shared" si="12"/>
        <v>0</v>
      </c>
      <c r="T57" s="3">
        <v>46</v>
      </c>
      <c r="U57" t="str">
        <f>IF(AND(D57="SI",E57="OK",'46'!$A$47&lt;&gt;""),M57&amp;" - "&amp;C57,"")</f>
        <v/>
      </c>
      <c r="V57" s="3" t="str">
        <f>IF(AND(U57&lt;&gt;"",'46'!$A$47&lt;&gt;""),'46'!$A$47,"")</f>
        <v/>
      </c>
    </row>
    <row r="58" spans="2:22" s="3" customFormat="1" ht="20.100000000000001" customHeight="1" thickBot="1" x14ac:dyDescent="0.3">
      <c r="B58" s="58">
        <f t="shared" si="5"/>
        <v>47</v>
      </c>
      <c r="C58" s="21" t="str">
        <f>'47'!A3</f>
        <v>Affidamenti in house</v>
      </c>
      <c r="D58" s="4" t="str">
        <f>'47'!$F$2</f>
        <v>NO</v>
      </c>
      <c r="E58" s="4" t="str">
        <f>IF(D58="SI",IF('47'!$B$44="Presenti campi non compilati","Errore","OK"),"-")</f>
        <v>-</v>
      </c>
      <c r="F58" s="56" t="str">
        <f>IF(D58="SI",IF('47'!$A$47&lt;&gt;"","SI","NO"),"-")</f>
        <v>-</v>
      </c>
      <c r="G58" s="3" t="str">
        <f t="shared" si="6"/>
        <v>47 - Affidamenti in house</v>
      </c>
      <c r="H58" s="50" t="str">
        <f>IF(AND(D58="SI",E58="OK"),'47'!$B$24,"Processo non sottoposto a mappatura e valutazione del rischio")</f>
        <v>Processo non sottoposto a mappatura e valutazione del rischio</v>
      </c>
      <c r="I58" s="50" t="str">
        <f>IF(AND(D58="SI",E58="OK"),'47'!$B$40,"")</f>
        <v/>
      </c>
      <c r="J58" s="50" t="str">
        <f>IF(AND(D58="SI",E58="OK"),'47'!$B$44,"")</f>
        <v/>
      </c>
      <c r="L58" s="3">
        <v>47</v>
      </c>
      <c r="M58" s="44" t="str">
        <f t="shared" si="7"/>
        <v>47</v>
      </c>
      <c r="O58" s="46">
        <f t="shared" si="8"/>
        <v>0</v>
      </c>
      <c r="P58" s="46">
        <f t="shared" si="9"/>
        <v>0</v>
      </c>
      <c r="Q58" s="46">
        <f t="shared" si="10"/>
        <v>0</v>
      </c>
      <c r="R58" s="46">
        <f t="shared" si="11"/>
        <v>0</v>
      </c>
      <c r="S58" s="46">
        <f t="shared" si="12"/>
        <v>0</v>
      </c>
      <c r="T58" s="3">
        <v>47</v>
      </c>
      <c r="U58" t="str">
        <f>IF(AND(D58="SI",E58="OK",'47'!$A$47&lt;&gt;""),M58&amp;" - "&amp;C58,"")</f>
        <v/>
      </c>
      <c r="V58" s="3" t="str">
        <f>IF(AND(U58&lt;&gt;"",'47'!$A$47&lt;&gt;""),'47'!$A$47,"")</f>
        <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1"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Schede'!B18,"non utilizzata")</f>
        <v>7</v>
      </c>
      <c r="D2" s="104" t="s">
        <v>79</v>
      </c>
      <c r="E2" s="105"/>
      <c r="F2" s="67" t="s">
        <v>35</v>
      </c>
      <c r="H2" t="s">
        <v>35</v>
      </c>
    </row>
    <row r="3" spans="1:8" ht="45" customHeight="1" thickBot="1" x14ac:dyDescent="0.35">
      <c r="A3" s="111" t="s">
        <v>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3.541666666666667</v>
      </c>
    </row>
    <row r="45" spans="1:8" ht="30" customHeight="1" thickBot="1" x14ac:dyDescent="0.35">
      <c r="A45" s="34"/>
      <c r="B45" s="35"/>
    </row>
    <row r="46" spans="1:8" ht="30" customHeight="1" thickBot="1" x14ac:dyDescent="0.35">
      <c r="A46" s="109" t="s">
        <v>118</v>
      </c>
      <c r="B46" s="117"/>
    </row>
    <row r="47" spans="1:8" ht="63.75" customHeight="1" thickBot="1" x14ac:dyDescent="0.35">
      <c r="A47" s="115" t="s">
        <v>204</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zoomScaleNormal="100" zoomScaleSheetLayoutView="100" workbookViewId="0">
      <selection activeCell="E39" sqref="E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Schede'!B19,"non utilizzata")</f>
        <v>8</v>
      </c>
      <c r="D2" s="104" t="s">
        <v>79</v>
      </c>
      <c r="E2" s="105"/>
      <c r="F2" s="67" t="s">
        <v>35</v>
      </c>
      <c r="H2" t="s">
        <v>35</v>
      </c>
    </row>
    <row r="3" spans="1:8" ht="45" customHeight="1" thickBot="1" x14ac:dyDescent="0.3">
      <c r="A3" s="111" t="s">
        <v>120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VLOOKUP(B35,G48:H54,2,FALSE)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A45" s="34"/>
      <c r="B45" s="35"/>
    </row>
    <row r="46" spans="1:8" ht="30" customHeight="1" thickBot="1" x14ac:dyDescent="0.3">
      <c r="A46" s="109" t="s">
        <v>118</v>
      </c>
      <c r="B46" s="117"/>
    </row>
    <row r="47" spans="1:8" ht="80.25" customHeight="1" thickBot="1" x14ac:dyDescent="0.3">
      <c r="A47" s="115" t="s">
        <v>205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Schede'!B20,"non utilizzata")</f>
        <v>9</v>
      </c>
      <c r="D2" s="104" t="s">
        <v>79</v>
      </c>
      <c r="E2" s="105"/>
      <c r="F2" s="67" t="s">
        <v>35</v>
      </c>
      <c r="H2" t="s">
        <v>35</v>
      </c>
    </row>
    <row r="3" spans="1:8" ht="45" customHeight="1" thickBot="1" x14ac:dyDescent="0.35">
      <c r="A3" s="111" t="s">
        <v>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102</v>
      </c>
      <c r="G29" s="11" t="s">
        <v>65</v>
      </c>
      <c r="H29">
        <v>5</v>
      </c>
    </row>
    <row r="30" spans="1:8" ht="30" customHeight="1" thickBot="1" x14ac:dyDescent="0.35">
      <c r="A30" s="15" t="s">
        <v>48</v>
      </c>
      <c r="B30" s="30">
        <f>VLOOKUP(B29,G38:H43,2,FALSE)</f>
        <v>2</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6.7083333333333339</v>
      </c>
    </row>
    <row r="45" spans="1:8" ht="30" customHeight="1" thickBot="1" x14ac:dyDescent="0.35">
      <c r="A45" s="34"/>
      <c r="B45" s="35"/>
    </row>
    <row r="46" spans="1:8" ht="30" customHeight="1" thickBot="1" x14ac:dyDescent="0.3">
      <c r="A46" s="109" t="s">
        <v>118</v>
      </c>
      <c r="B46" s="117"/>
    </row>
    <row r="47" spans="1:8" ht="69" customHeight="1" thickBot="1" x14ac:dyDescent="0.3">
      <c r="A47" s="115" t="s">
        <v>206</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Schede'!B21,"non utilizzata")</f>
        <v>10</v>
      </c>
      <c r="D2" s="104" t="s">
        <v>79</v>
      </c>
      <c r="E2" s="105"/>
      <c r="F2" s="67" t="s">
        <v>35</v>
      </c>
      <c r="H2" t="s">
        <v>35</v>
      </c>
    </row>
    <row r="3" spans="1:8" ht="45" customHeight="1" thickBot="1" x14ac:dyDescent="0.35">
      <c r="A3" s="111" t="s">
        <v>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4.166666666666667</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102</v>
      </c>
      <c r="G29" s="11" t="s">
        <v>65</v>
      </c>
      <c r="H29">
        <v>5</v>
      </c>
    </row>
    <row r="30" spans="1:8" ht="30" customHeight="1" thickBot="1" x14ac:dyDescent="0.35">
      <c r="A30" s="15" t="s">
        <v>48</v>
      </c>
      <c r="B30" s="30">
        <f>VLOOKUP(B29,G38:H43,2,FALSE)</f>
        <v>2</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7.291666666666667</v>
      </c>
    </row>
    <row r="45" spans="1:8" ht="30" customHeight="1" thickBot="1" x14ac:dyDescent="0.35">
      <c r="A45" s="34"/>
      <c r="B45" s="35"/>
    </row>
    <row r="46" spans="1:8" ht="30" customHeight="1" thickBot="1" x14ac:dyDescent="0.3">
      <c r="A46" s="109" t="s">
        <v>118</v>
      </c>
      <c r="B46" s="117"/>
    </row>
    <row r="47" spans="1:8" ht="68.25" customHeight="1" thickBot="1" x14ac:dyDescent="0.3">
      <c r="A47" s="115" t="s">
        <v>206</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f>IF(F2="SI",'Indice Schede'!B22,"non utilizzata")</f>
        <v>11</v>
      </c>
      <c r="D2" s="104" t="s">
        <v>79</v>
      </c>
      <c r="E2" s="105"/>
      <c r="F2" s="67" t="s">
        <v>35</v>
      </c>
      <c r="H2" t="s">
        <v>35</v>
      </c>
    </row>
    <row r="3" spans="1:8" ht="45" customHeight="1" thickBot="1" x14ac:dyDescent="0.3">
      <c r="A3" s="111" t="s">
        <v>251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71</v>
      </c>
      <c r="G22" s="7" t="s">
        <v>76</v>
      </c>
      <c r="H22" t="s">
        <v>75</v>
      </c>
    </row>
    <row r="23" spans="1:8" ht="30" customHeight="1" thickBot="1" x14ac:dyDescent="0.3">
      <c r="A23" s="15" t="s">
        <v>48</v>
      </c>
      <c r="B23" s="30">
        <f>VLOOKUP(B22,G31:H36,2,FALSE)</f>
        <v>4</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3.541666666666667</v>
      </c>
    </row>
    <row r="45" spans="1:8" ht="30" customHeight="1" thickBot="1" x14ac:dyDescent="0.3">
      <c r="A45" s="34"/>
      <c r="B45" s="35"/>
    </row>
    <row r="46" spans="1:8" ht="30" customHeight="1" thickBot="1" x14ac:dyDescent="0.3">
      <c r="A46" s="109" t="s">
        <v>118</v>
      </c>
      <c r="B46" s="117"/>
    </row>
    <row r="47" spans="1:8" ht="34.5" customHeight="1" thickBot="1" x14ac:dyDescent="0.3">
      <c r="A47" s="115" t="s">
        <v>252</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Schede'!B23,"non utilizzata")</f>
        <v>12</v>
      </c>
      <c r="D2" s="104" t="s">
        <v>79</v>
      </c>
      <c r="E2" s="105"/>
      <c r="F2" s="67" t="s">
        <v>35</v>
      </c>
      <c r="H2" t="s">
        <v>35</v>
      </c>
    </row>
    <row r="3" spans="1:8" ht="45" customHeight="1" thickBot="1" x14ac:dyDescent="0.35">
      <c r="A3" s="111" t="s">
        <v>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2.5</v>
      </c>
    </row>
    <row r="45" spans="1:8" ht="30" customHeight="1" thickBot="1" x14ac:dyDescent="0.35">
      <c r="A45" s="34"/>
      <c r="B45" s="35"/>
    </row>
    <row r="46" spans="1:8" ht="30" customHeight="1" thickBot="1" x14ac:dyDescent="0.35">
      <c r="A46" s="109" t="s">
        <v>118</v>
      </c>
      <c r="B46" s="117"/>
    </row>
    <row r="47" spans="1:8" ht="69" customHeight="1" thickBot="1" x14ac:dyDescent="0.3">
      <c r="A47" s="115" t="s">
        <v>207</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election activeCell="E39" sqref="E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Schede'!B24,"non utilizzata")</f>
        <v>13</v>
      </c>
      <c r="D2" s="104" t="s">
        <v>79</v>
      </c>
      <c r="E2" s="105"/>
      <c r="F2" s="67" t="s">
        <v>35</v>
      </c>
      <c r="H2" t="s">
        <v>35</v>
      </c>
    </row>
    <row r="3" spans="1:8" ht="45" customHeight="1" thickBot="1" x14ac:dyDescent="0.35">
      <c r="A3" s="111" t="s">
        <v>121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1.8333333333333333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110</v>
      </c>
      <c r="G38" s="7" t="s">
        <v>76</v>
      </c>
      <c r="H38" t="s">
        <v>75</v>
      </c>
    </row>
    <row r="39" spans="1:8" ht="30" customHeight="1" thickBot="1" x14ac:dyDescent="0.3">
      <c r="A39" s="15" t="s">
        <v>48</v>
      </c>
      <c r="B39" s="30">
        <f>VLOOKUP(B38,G56:H61,2,FALSE)</f>
        <v>2</v>
      </c>
      <c r="G39" s="7" t="s">
        <v>101</v>
      </c>
      <c r="H39">
        <v>1</v>
      </c>
    </row>
    <row r="40" spans="1:8" ht="30" customHeight="1" thickBot="1" x14ac:dyDescent="0.3">
      <c r="A40" s="32" t="s">
        <v>98</v>
      </c>
      <c r="B40" s="31">
        <f>IFERROR((B30+B33+B36+B39)/4,"-")</f>
        <v>1</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1.8333333333333333</v>
      </c>
    </row>
    <row r="45" spans="1:8" ht="30" customHeight="1" thickBot="1" x14ac:dyDescent="0.3">
      <c r="A45" s="34"/>
      <c r="B45" s="35"/>
    </row>
    <row r="46" spans="1:8" ht="30" customHeight="1" thickBot="1" x14ac:dyDescent="0.3">
      <c r="A46" s="109" t="s">
        <v>118</v>
      </c>
      <c r="B46" s="117"/>
    </row>
    <row r="47" spans="1:8" ht="66.75" customHeight="1" thickBot="1" x14ac:dyDescent="0.3">
      <c r="A47" s="115" t="s">
        <v>247</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F41" sqref="F4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Schede'!B25,"non utilizzata")</f>
        <v>14</v>
      </c>
      <c r="D2" s="104" t="s">
        <v>79</v>
      </c>
      <c r="E2" s="105"/>
      <c r="F2" s="67" t="s">
        <v>35</v>
      </c>
      <c r="H2" t="s">
        <v>35</v>
      </c>
    </row>
    <row r="3" spans="1:8" ht="45" customHeight="1" thickBot="1" x14ac:dyDescent="0.35">
      <c r="A3" s="111" t="s">
        <v>122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4.375</v>
      </c>
    </row>
    <row r="45" spans="1:8" ht="30" customHeight="1" thickBot="1" x14ac:dyDescent="0.3">
      <c r="A45" s="34"/>
      <c r="B45" s="35"/>
    </row>
    <row r="46" spans="1:8" ht="30" customHeight="1" thickBot="1" x14ac:dyDescent="0.3">
      <c r="A46" s="109" t="s">
        <v>118</v>
      </c>
      <c r="B46" s="117"/>
    </row>
    <row r="47" spans="1:8" ht="84" customHeight="1" thickBot="1" x14ac:dyDescent="0.3">
      <c r="A47" s="115" t="s">
        <v>208</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Schede'!B26,"non utilizzata")</f>
        <v>15</v>
      </c>
      <c r="D2" s="104" t="s">
        <v>79</v>
      </c>
      <c r="E2" s="105"/>
      <c r="F2" s="67" t="s">
        <v>35</v>
      </c>
      <c r="H2" t="s">
        <v>35</v>
      </c>
    </row>
    <row r="3" spans="1:8" ht="45" customHeight="1" thickBot="1" x14ac:dyDescent="0.35">
      <c r="A3" s="111" t="s">
        <v>10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5">
      <c r="A45" s="34"/>
      <c r="B45" s="35"/>
    </row>
    <row r="46" spans="1:8" ht="30" customHeight="1" thickBot="1" x14ac:dyDescent="0.3">
      <c r="A46" s="109" t="s">
        <v>118</v>
      </c>
      <c r="B46" s="117"/>
    </row>
    <row r="47" spans="1:8" ht="51.75" customHeight="1" thickBot="1" x14ac:dyDescent="0.3">
      <c r="A47" s="115" t="s">
        <v>209</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Schede'!B27,"non utilizzata")</f>
        <v>16</v>
      </c>
      <c r="D2" s="104" t="s">
        <v>79</v>
      </c>
      <c r="E2" s="105"/>
      <c r="F2" s="67" t="s">
        <v>35</v>
      </c>
      <c r="H2" t="s">
        <v>35</v>
      </c>
    </row>
    <row r="3" spans="1:8" ht="45" customHeight="1" thickBot="1" x14ac:dyDescent="0.35">
      <c r="A3" s="111" t="s">
        <v>11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47</v>
      </c>
      <c r="G7" s="8" t="s">
        <v>44</v>
      </c>
      <c r="H7">
        <v>2</v>
      </c>
    </row>
    <row r="8" spans="1:8" ht="30" customHeight="1" thickBot="1" x14ac:dyDescent="0.3">
      <c r="A8" s="23" t="s">
        <v>48</v>
      </c>
      <c r="B8" s="22">
        <f>VLOOKUP(B7,G5:H10,2,FALSE)</f>
        <v>5</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4.791666666666667</v>
      </c>
    </row>
    <row r="45" spans="1:8" ht="30" customHeight="1" thickBot="1" x14ac:dyDescent="0.35">
      <c r="A45" s="34"/>
      <c r="B45" s="35"/>
    </row>
    <row r="46" spans="1:8" ht="30" customHeight="1" thickBot="1" x14ac:dyDescent="0.3">
      <c r="A46" s="109" t="s">
        <v>118</v>
      </c>
      <c r="B46" s="117"/>
    </row>
    <row r="47" spans="1:8" ht="69" customHeight="1" thickBot="1" x14ac:dyDescent="0.3">
      <c r="A47" s="115" t="s">
        <v>210</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view="pageBreakPreview" topLeftCell="A5" zoomScale="110" zoomScaleNormal="100" zoomScaleSheetLayoutView="110" workbookViewId="0">
      <selection activeCell="B31" sqref="B31"/>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1" t="s">
        <v>254</v>
      </c>
      <c r="B1" s="91"/>
      <c r="C1" s="91"/>
      <c r="D1" s="91"/>
      <c r="E1" s="91"/>
      <c r="F1" s="91"/>
    </row>
    <row r="2" spans="1:8" ht="18.600000000000001" thickBot="1" x14ac:dyDescent="0.35">
      <c r="A2" s="92" t="s">
        <v>253</v>
      </c>
      <c r="B2" s="92"/>
      <c r="C2" s="92"/>
      <c r="D2" s="92"/>
      <c r="E2" s="92"/>
      <c r="F2" s="92"/>
      <c r="H2" s="69" t="s">
        <v>80</v>
      </c>
    </row>
    <row r="3" spans="1:8" ht="10.5" customHeight="1" thickBot="1" x14ac:dyDescent="0.35">
      <c r="A3" s="64"/>
      <c r="B3" s="64"/>
      <c r="C3" s="73"/>
      <c r="D3" s="73"/>
      <c r="E3" s="73"/>
      <c r="F3" s="64"/>
      <c r="H3" s="70"/>
    </row>
    <row r="4" spans="1:8" ht="51.75" customHeight="1" thickBot="1" x14ac:dyDescent="0.35">
      <c r="A4" s="93" t="s">
        <v>150</v>
      </c>
      <c r="B4" s="93"/>
      <c r="C4" s="93"/>
      <c r="D4" s="93"/>
      <c r="E4" s="93"/>
      <c r="F4" s="93"/>
      <c r="H4" s="69" t="s">
        <v>241</v>
      </c>
    </row>
    <row r="5" spans="1:8" ht="7.5" customHeight="1" x14ac:dyDescent="0.3">
      <c r="A5" s="39"/>
      <c r="B5" s="5"/>
      <c r="C5" s="52"/>
      <c r="D5" s="52"/>
      <c r="E5" s="52"/>
      <c r="F5" s="49"/>
    </row>
    <row r="6" spans="1:8" ht="36.75" customHeight="1" x14ac:dyDescent="0.3"/>
    <row r="7" spans="1:8" ht="4.5" customHeight="1" x14ac:dyDescent="0.3">
      <c r="A7" s="41"/>
    </row>
    <row r="8" spans="1:8" ht="12.75" customHeight="1" x14ac:dyDescent="0.3">
      <c r="A8" s="41"/>
    </row>
    <row r="9" spans="1:8" ht="3" customHeight="1" x14ac:dyDescent="0.3">
      <c r="A9" s="42"/>
    </row>
    <row r="10" spans="1:8" ht="14.45" x14ac:dyDescent="0.3">
      <c r="A10" s="94" t="s">
        <v>133</v>
      </c>
      <c r="B10" s="95"/>
      <c r="C10" s="95"/>
      <c r="D10" s="95"/>
      <c r="E10" s="95"/>
      <c r="F10" s="96"/>
    </row>
    <row r="11" spans="1:8" ht="14.45" x14ac:dyDescent="0.3">
      <c r="A11" s="88" t="s">
        <v>134</v>
      </c>
      <c r="B11" s="89"/>
      <c r="C11" s="89"/>
      <c r="D11" s="89"/>
      <c r="E11" s="89"/>
      <c r="F11" s="90"/>
    </row>
    <row r="12" spans="1:8" ht="30" customHeight="1" x14ac:dyDescent="0.25">
      <c r="A12" s="88" t="s">
        <v>135</v>
      </c>
      <c r="B12" s="89"/>
      <c r="C12" s="89"/>
      <c r="D12" s="89"/>
      <c r="E12" s="89"/>
      <c r="F12" s="90"/>
    </row>
    <row r="13" spans="1:8" ht="20.25" customHeight="1" x14ac:dyDescent="0.25">
      <c r="A13" s="88" t="s">
        <v>136</v>
      </c>
      <c r="B13" s="89"/>
      <c r="C13" s="89"/>
      <c r="D13" s="89"/>
      <c r="E13" s="89"/>
      <c r="F13" s="90"/>
    </row>
    <row r="14" spans="1:8" ht="16.5" customHeight="1" x14ac:dyDescent="0.3">
      <c r="A14" s="88" t="s">
        <v>137</v>
      </c>
      <c r="B14" s="89"/>
      <c r="C14" s="89"/>
      <c r="D14" s="89"/>
      <c r="E14" s="89"/>
      <c r="F14" s="90"/>
    </row>
    <row r="15" spans="1:8" ht="23.25" customHeight="1" x14ac:dyDescent="0.25">
      <c r="A15" s="97"/>
      <c r="B15" s="98"/>
      <c r="C15" s="98"/>
      <c r="D15" s="98"/>
      <c r="E15" s="98"/>
      <c r="F15" s="99"/>
    </row>
    <row r="16" spans="1:8" ht="20.25" customHeight="1" x14ac:dyDescent="0.3">
      <c r="A16" s="100" t="s">
        <v>138</v>
      </c>
      <c r="B16" s="100"/>
      <c r="C16" s="100"/>
      <c r="D16" s="100"/>
      <c r="E16" s="100"/>
      <c r="F16" s="100"/>
    </row>
    <row r="17" spans="1:6" ht="34.5" customHeight="1" x14ac:dyDescent="0.25">
      <c r="A17" s="101" t="s">
        <v>139</v>
      </c>
      <c r="B17" s="101"/>
      <c r="C17" s="101"/>
      <c r="D17" s="101"/>
      <c r="E17" s="101"/>
      <c r="F17" s="101"/>
    </row>
    <row r="18" spans="1:6" ht="18.75" x14ac:dyDescent="0.3">
      <c r="B18" s="53" t="s">
        <v>238</v>
      </c>
      <c r="C18" s="54" t="s">
        <v>141</v>
      </c>
      <c r="D18" s="54" t="s">
        <v>142</v>
      </c>
      <c r="E18" s="54" t="s">
        <v>143</v>
      </c>
    </row>
    <row r="19" spans="1:6" ht="5.25" customHeight="1" x14ac:dyDescent="0.3">
      <c r="C19" s="47"/>
      <c r="D19" s="47"/>
      <c r="E19" s="47"/>
    </row>
    <row r="20" spans="1:6" x14ac:dyDescent="0.25">
      <c r="C20" s="74" t="s">
        <v>190</v>
      </c>
      <c r="D20" s="47"/>
      <c r="E20" s="47"/>
    </row>
    <row r="21" spans="1:6" ht="14.45" x14ac:dyDescent="0.3">
      <c r="B21" t="s">
        <v>191</v>
      </c>
      <c r="C21" s="47">
        <v>2.5</v>
      </c>
      <c r="D21" s="47">
        <v>1.5</v>
      </c>
      <c r="E21" s="47">
        <v>3.75</v>
      </c>
    </row>
    <row r="22" spans="1:6" ht="14.45" x14ac:dyDescent="0.3">
      <c r="B22" t="s">
        <v>140</v>
      </c>
      <c r="C22" s="47">
        <v>2</v>
      </c>
      <c r="D22" s="47">
        <v>1.25</v>
      </c>
      <c r="E22" s="47">
        <v>2.5</v>
      </c>
    </row>
    <row r="23" spans="1:6" ht="14.45" x14ac:dyDescent="0.3">
      <c r="B23" t="s">
        <v>192</v>
      </c>
      <c r="C23">
        <v>2.8333333333333335</v>
      </c>
      <c r="D23">
        <v>1.5</v>
      </c>
      <c r="E23">
        <v>4.25</v>
      </c>
    </row>
    <row r="24" spans="1:6" ht="14.45" x14ac:dyDescent="0.3">
      <c r="B24" t="s">
        <v>193</v>
      </c>
      <c r="C24" s="47">
        <v>2.3333333333333335</v>
      </c>
      <c r="D24" s="47">
        <v>1.25</v>
      </c>
      <c r="E24" s="47">
        <v>2.916666666666667</v>
      </c>
    </row>
    <row r="25" spans="1:6" ht="14.45" x14ac:dyDescent="0.3">
      <c r="B25" t="s">
        <v>194</v>
      </c>
      <c r="C25">
        <v>2.5</v>
      </c>
      <c r="D25">
        <v>1.5</v>
      </c>
      <c r="E25">
        <v>3.75</v>
      </c>
    </row>
    <row r="26" spans="1:6" ht="14.45" x14ac:dyDescent="0.3">
      <c r="B26" t="s">
        <v>195</v>
      </c>
      <c r="C26">
        <v>3</v>
      </c>
      <c r="D26">
        <v>1.25</v>
      </c>
      <c r="E26">
        <v>3.75</v>
      </c>
    </row>
    <row r="27" spans="1:6" ht="14.45" x14ac:dyDescent="0.3">
      <c r="B27" t="s">
        <v>196</v>
      </c>
      <c r="C27">
        <v>2.8333333333333335</v>
      </c>
      <c r="D27">
        <v>1.25</v>
      </c>
      <c r="E27">
        <v>3.541666666666667</v>
      </c>
    </row>
    <row r="28" spans="1:6" x14ac:dyDescent="0.25">
      <c r="B28" t="s">
        <v>197</v>
      </c>
      <c r="C28" s="47">
        <v>1.8333333333333333</v>
      </c>
      <c r="D28" s="47">
        <v>1.5</v>
      </c>
      <c r="E28" s="47">
        <v>3.75</v>
      </c>
    </row>
    <row r="29" spans="1:6" ht="14.45" x14ac:dyDescent="0.3">
      <c r="B29" t="s">
        <v>198</v>
      </c>
      <c r="C29">
        <v>3.8333333333333335</v>
      </c>
      <c r="D29">
        <v>1.75</v>
      </c>
      <c r="E29">
        <v>6.7083333333333339</v>
      </c>
    </row>
    <row r="30" spans="1:6" ht="14.45" x14ac:dyDescent="0.3">
      <c r="B30" t="s">
        <v>151</v>
      </c>
      <c r="C30">
        <v>4.166666666666667</v>
      </c>
      <c r="D30">
        <v>1.75</v>
      </c>
      <c r="E30">
        <v>7.291666666666667</v>
      </c>
    </row>
    <row r="31" spans="1:6" ht="14.45" x14ac:dyDescent="0.3">
      <c r="B31" t="s">
        <v>152</v>
      </c>
      <c r="C31">
        <v>2</v>
      </c>
      <c r="D31">
        <v>1.25</v>
      </c>
      <c r="E31">
        <v>2.5</v>
      </c>
    </row>
    <row r="32" spans="1:6" ht="14.45" x14ac:dyDescent="0.3">
      <c r="B32" t="s">
        <v>153</v>
      </c>
      <c r="C32" s="47">
        <v>1.8333333333333333</v>
      </c>
      <c r="D32" s="47">
        <v>1</v>
      </c>
      <c r="E32" s="47">
        <v>1.8333333333333333</v>
      </c>
    </row>
    <row r="33" spans="2:5" x14ac:dyDescent="0.25">
      <c r="B33" t="s">
        <v>154</v>
      </c>
      <c r="C33">
        <v>3.5</v>
      </c>
      <c r="D33">
        <v>1.25</v>
      </c>
      <c r="E33">
        <v>4.375</v>
      </c>
    </row>
    <row r="34" spans="2:5" x14ac:dyDescent="0.25">
      <c r="B34" t="s">
        <v>155</v>
      </c>
      <c r="C34" s="47">
        <v>3.1666666666666665</v>
      </c>
      <c r="D34" s="47">
        <v>1.25</v>
      </c>
      <c r="E34" s="47">
        <v>3.958333333333333</v>
      </c>
    </row>
    <row r="35" spans="2:5" x14ac:dyDescent="0.25">
      <c r="B35" t="s">
        <v>156</v>
      </c>
      <c r="C35" s="47">
        <v>3.8333333333333335</v>
      </c>
      <c r="D35">
        <v>1.25</v>
      </c>
      <c r="E35" s="47">
        <v>4.791666666666667</v>
      </c>
    </row>
    <row r="36" spans="2:5" x14ac:dyDescent="0.25">
      <c r="B36" t="s">
        <v>157</v>
      </c>
      <c r="C36">
        <v>2.5</v>
      </c>
      <c r="D36">
        <v>1.25</v>
      </c>
      <c r="E36">
        <v>3.125</v>
      </c>
    </row>
    <row r="37" spans="2:5" x14ac:dyDescent="0.25">
      <c r="B37" t="s">
        <v>158</v>
      </c>
      <c r="C37" s="47">
        <v>1.8333333333333333</v>
      </c>
      <c r="D37">
        <v>1.25</v>
      </c>
      <c r="E37">
        <v>2.2916666666666665</v>
      </c>
    </row>
    <row r="38" spans="2:5" x14ac:dyDescent="0.25">
      <c r="B38" t="s">
        <v>159</v>
      </c>
      <c r="C38">
        <v>2.5</v>
      </c>
      <c r="D38">
        <v>1.25</v>
      </c>
      <c r="E38">
        <v>3.125</v>
      </c>
    </row>
    <row r="39" spans="2:5" x14ac:dyDescent="0.25">
      <c r="B39" t="s">
        <v>160</v>
      </c>
      <c r="C39">
        <v>3.1666666666666665</v>
      </c>
      <c r="D39">
        <v>1.25</v>
      </c>
      <c r="E39">
        <v>3.958333333333333</v>
      </c>
    </row>
    <row r="40" spans="2:5" x14ac:dyDescent="0.25">
      <c r="B40" t="s">
        <v>161</v>
      </c>
      <c r="C40">
        <v>3.1666666666666665</v>
      </c>
      <c r="D40">
        <v>1.25</v>
      </c>
      <c r="E40">
        <v>3.958333333333333</v>
      </c>
    </row>
    <row r="41" spans="2:5" x14ac:dyDescent="0.25">
      <c r="B41" t="s">
        <v>162</v>
      </c>
      <c r="C41">
        <v>2.3333333333333335</v>
      </c>
      <c r="D41">
        <v>1</v>
      </c>
      <c r="E41">
        <v>2.3333333333333335</v>
      </c>
    </row>
    <row r="42" spans="2:5" x14ac:dyDescent="0.25">
      <c r="B42" t="s">
        <v>163</v>
      </c>
      <c r="C42">
        <v>3.6666666666666665</v>
      </c>
      <c r="D42">
        <v>1.25</v>
      </c>
      <c r="E42">
        <v>4.583333333333333</v>
      </c>
    </row>
    <row r="43" spans="2:5" x14ac:dyDescent="0.25">
      <c r="B43" t="s">
        <v>164</v>
      </c>
      <c r="C43">
        <v>3.3333333333333335</v>
      </c>
      <c r="D43">
        <v>1.25</v>
      </c>
      <c r="E43">
        <v>4.166666666666667</v>
      </c>
    </row>
    <row r="44" spans="2:5" x14ac:dyDescent="0.25">
      <c r="B44" t="s">
        <v>165</v>
      </c>
      <c r="C44">
        <v>3.3333333333333335</v>
      </c>
      <c r="D44">
        <v>1.25</v>
      </c>
      <c r="E44">
        <v>4.166666666666667</v>
      </c>
    </row>
    <row r="45" spans="2:5" x14ac:dyDescent="0.25">
      <c r="B45" t="s">
        <v>166</v>
      </c>
      <c r="C45">
        <v>3.3333333333333335</v>
      </c>
      <c r="D45">
        <v>1.25</v>
      </c>
      <c r="E45">
        <v>4.166666666666667</v>
      </c>
    </row>
    <row r="46" spans="2:5" x14ac:dyDescent="0.25">
      <c r="B46" t="s">
        <v>167</v>
      </c>
      <c r="C46">
        <v>3.3333333333333335</v>
      </c>
      <c r="D46">
        <v>1.25</v>
      </c>
      <c r="E46">
        <v>4.166666666666667</v>
      </c>
    </row>
    <row r="47" spans="2:5" x14ac:dyDescent="0.25">
      <c r="B47" t="s">
        <v>168</v>
      </c>
      <c r="C47">
        <v>3.8333333333333335</v>
      </c>
      <c r="D47">
        <v>1.25</v>
      </c>
      <c r="E47">
        <v>4.791666666666667</v>
      </c>
    </row>
    <row r="48" spans="2:5" x14ac:dyDescent="0.25">
      <c r="B48" t="s">
        <v>169</v>
      </c>
      <c r="C48" s="47">
        <v>1.1666666666666667</v>
      </c>
      <c r="D48" s="47">
        <v>0.75</v>
      </c>
      <c r="E48" s="47">
        <v>0.875</v>
      </c>
    </row>
    <row r="49" spans="2:5" x14ac:dyDescent="0.25">
      <c r="B49" t="s">
        <v>170</v>
      </c>
      <c r="C49">
        <v>1.1666666666666667</v>
      </c>
      <c r="D49">
        <v>0.75</v>
      </c>
      <c r="E49" s="47">
        <v>0.875</v>
      </c>
    </row>
    <row r="50" spans="2:5" x14ac:dyDescent="0.25">
      <c r="B50" t="s">
        <v>171</v>
      </c>
      <c r="C50">
        <v>2.5</v>
      </c>
      <c r="D50">
        <v>1.25</v>
      </c>
      <c r="E50">
        <v>3.125</v>
      </c>
    </row>
    <row r="51" spans="2:5" x14ac:dyDescent="0.25">
      <c r="B51" t="s">
        <v>172</v>
      </c>
      <c r="C51" s="47">
        <v>2.5</v>
      </c>
      <c r="D51" s="47">
        <v>1.25</v>
      </c>
      <c r="E51" s="47">
        <v>3.125</v>
      </c>
    </row>
    <row r="52" spans="2:5" x14ac:dyDescent="0.25">
      <c r="B52" t="s">
        <v>173</v>
      </c>
      <c r="C52">
        <v>3.6666666666666665</v>
      </c>
      <c r="D52">
        <v>1.25</v>
      </c>
      <c r="E52">
        <v>4.583333333333333</v>
      </c>
    </row>
    <row r="53" spans="2:5" x14ac:dyDescent="0.25">
      <c r="B53" t="s">
        <v>174</v>
      </c>
      <c r="C53">
        <v>3.3333333333333335</v>
      </c>
      <c r="D53">
        <v>1.25</v>
      </c>
      <c r="E53">
        <v>4.166666666666667</v>
      </c>
    </row>
    <row r="54" spans="2:5" x14ac:dyDescent="0.25">
      <c r="B54" t="s">
        <v>175</v>
      </c>
      <c r="C54" s="47">
        <v>2.5</v>
      </c>
      <c r="D54">
        <v>1.25</v>
      </c>
      <c r="E54" s="47">
        <v>3.125</v>
      </c>
    </row>
    <row r="55" spans="2:5" x14ac:dyDescent="0.25">
      <c r="B55" t="s">
        <v>176</v>
      </c>
      <c r="C55" s="47">
        <v>1.3333333333333333</v>
      </c>
      <c r="D55" s="47">
        <v>1.75</v>
      </c>
      <c r="E55" s="47">
        <v>2.333333333333333</v>
      </c>
    </row>
    <row r="56" spans="2:5" x14ac:dyDescent="0.25">
      <c r="B56" t="s">
        <v>177</v>
      </c>
      <c r="C56">
        <v>1.3333333333333333</v>
      </c>
      <c r="D56" s="47">
        <v>1.25</v>
      </c>
      <c r="E56" s="47">
        <v>1.6666666666666665</v>
      </c>
    </row>
    <row r="57" spans="2:5" x14ac:dyDescent="0.25">
      <c r="B57" t="s">
        <v>178</v>
      </c>
      <c r="C57">
        <v>3</v>
      </c>
      <c r="D57">
        <v>1.75</v>
      </c>
      <c r="E57">
        <v>5.25</v>
      </c>
    </row>
    <row r="58" spans="2:5" x14ac:dyDescent="0.25">
      <c r="B58" t="s">
        <v>179</v>
      </c>
      <c r="C58">
        <v>1.5</v>
      </c>
      <c r="D58">
        <v>1.75</v>
      </c>
      <c r="E58">
        <v>2.625</v>
      </c>
    </row>
    <row r="59" spans="2:5" x14ac:dyDescent="0.25">
      <c r="B59" t="s">
        <v>180</v>
      </c>
      <c r="C59">
        <v>1.5</v>
      </c>
      <c r="D59">
        <v>1.25</v>
      </c>
      <c r="E59">
        <v>1.875</v>
      </c>
    </row>
    <row r="60" spans="2:5" x14ac:dyDescent="0.25">
      <c r="B60" t="s">
        <v>181</v>
      </c>
      <c r="C60" s="47">
        <v>2</v>
      </c>
      <c r="D60">
        <v>0.75</v>
      </c>
      <c r="E60" s="47">
        <v>1.5</v>
      </c>
    </row>
    <row r="61" spans="2:5" x14ac:dyDescent="0.25">
      <c r="B61" t="s">
        <v>182</v>
      </c>
      <c r="C61" s="47">
        <v>2.6666666666666665</v>
      </c>
      <c r="D61">
        <v>1.25</v>
      </c>
      <c r="E61">
        <v>3.333333333333333</v>
      </c>
    </row>
    <row r="62" spans="2:5" x14ac:dyDescent="0.25">
      <c r="B62" t="s">
        <v>183</v>
      </c>
      <c r="C62">
        <v>2.3333333333333335</v>
      </c>
      <c r="D62">
        <v>1.25</v>
      </c>
      <c r="E62">
        <v>2.916666666666667</v>
      </c>
    </row>
    <row r="63" spans="2:5" x14ac:dyDescent="0.25">
      <c r="B63" t="s">
        <v>144</v>
      </c>
      <c r="C63">
        <v>2.1666666666666665</v>
      </c>
      <c r="D63">
        <v>1</v>
      </c>
      <c r="E63">
        <v>2.1666666666666665</v>
      </c>
    </row>
    <row r="64" spans="2:5" x14ac:dyDescent="0.25">
      <c r="B64" t="s">
        <v>244</v>
      </c>
      <c r="C64" t="s">
        <v>190</v>
      </c>
      <c r="D64"/>
      <c r="E64"/>
    </row>
    <row r="65" spans="2:5" x14ac:dyDescent="0.25">
      <c r="B65" t="s">
        <v>184</v>
      </c>
      <c r="C65" t="s">
        <v>190</v>
      </c>
      <c r="D65"/>
      <c r="E65"/>
    </row>
    <row r="66" spans="2:5" x14ac:dyDescent="0.25">
      <c r="B66" t="s">
        <v>185</v>
      </c>
      <c r="C66" s="47">
        <v>3</v>
      </c>
      <c r="D66" s="47">
        <v>1.25</v>
      </c>
      <c r="E66" s="47">
        <v>3.75</v>
      </c>
    </row>
    <row r="67" spans="2:5" x14ac:dyDescent="0.25">
      <c r="B67" t="s">
        <v>255</v>
      </c>
      <c r="C67">
        <v>2.8333333333333335</v>
      </c>
      <c r="D67">
        <v>1.25</v>
      </c>
      <c r="E67">
        <v>3.541666666666667</v>
      </c>
    </row>
    <row r="68" spans="2:5" x14ac:dyDescent="0.25">
      <c r="B68" t="s">
        <v>256</v>
      </c>
      <c r="C68">
        <v>2.8333333333333335</v>
      </c>
      <c r="D68">
        <v>1</v>
      </c>
      <c r="E68">
        <v>2.8333333333333335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512" priority="2" operator="between">
      <formula>17</formula>
      <formula>25</formula>
    </cfRule>
    <cfRule type="cellIs" dxfId="511" priority="3" operator="between">
      <formula>9</formula>
      <formula>16</formula>
    </cfRule>
    <cfRule type="cellIs" dxfId="510"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60"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Schede'!B28,"non utilizzata")</f>
        <v>17</v>
      </c>
      <c r="D2" s="104" t="s">
        <v>79</v>
      </c>
      <c r="E2" s="105"/>
      <c r="F2" s="67" t="s">
        <v>35</v>
      </c>
      <c r="H2" t="s">
        <v>35</v>
      </c>
    </row>
    <row r="3" spans="1:8" ht="45" customHeight="1" thickBot="1" x14ac:dyDescent="0.35">
      <c r="A3" s="111" t="s">
        <v>12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5">
      <c r="A45" s="34"/>
      <c r="B45" s="35"/>
    </row>
    <row r="46" spans="1:8" ht="30" customHeight="1" thickBot="1" x14ac:dyDescent="0.3">
      <c r="A46" s="109" t="s">
        <v>118</v>
      </c>
      <c r="B46" s="117"/>
    </row>
    <row r="47" spans="1:8" ht="84" customHeight="1" thickBot="1" x14ac:dyDescent="0.3">
      <c r="A47" s="115" t="s">
        <v>211</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F31" sqref="F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Schede'!B29,"non utilizzata")</f>
        <v>18</v>
      </c>
      <c r="D2" s="104" t="s">
        <v>79</v>
      </c>
      <c r="E2" s="105"/>
      <c r="F2" s="67" t="s">
        <v>35</v>
      </c>
      <c r="H2" t="s">
        <v>35</v>
      </c>
    </row>
    <row r="3" spans="1:8" ht="45" customHeight="1" thickBot="1" x14ac:dyDescent="0.3">
      <c r="A3" s="111" t="s">
        <v>13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1.8333333333333333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2.2916666666666665</v>
      </c>
    </row>
    <row r="45" spans="1:8" ht="30" customHeight="1" thickBot="1" x14ac:dyDescent="0.3">
      <c r="A45" s="34"/>
      <c r="B45" s="35"/>
    </row>
    <row r="46" spans="1:8" ht="30" customHeight="1" thickBot="1" x14ac:dyDescent="0.3">
      <c r="A46" s="109" t="s">
        <v>118</v>
      </c>
      <c r="B46" s="117"/>
    </row>
    <row r="47" spans="1:8" ht="81" customHeight="1" thickBot="1" x14ac:dyDescent="0.3">
      <c r="A47" s="115" t="s">
        <v>212</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Schede'!B30,"non utilizzata")</f>
        <v>19</v>
      </c>
      <c r="D2" s="104" t="s">
        <v>79</v>
      </c>
      <c r="E2" s="105"/>
      <c r="F2" s="67" t="s">
        <v>35</v>
      </c>
      <c r="H2" t="s">
        <v>35</v>
      </c>
    </row>
    <row r="3" spans="1:8" ht="45" customHeight="1" thickBot="1" x14ac:dyDescent="0.3">
      <c r="A3" s="111" t="s">
        <v>14</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5">
      <c r="A45" s="34"/>
      <c r="B45" s="35"/>
    </row>
    <row r="46" spans="1:8" ht="30" customHeight="1" thickBot="1" x14ac:dyDescent="0.35">
      <c r="A46" s="109" t="s">
        <v>118</v>
      </c>
      <c r="B46" s="117"/>
    </row>
    <row r="47" spans="1:8" ht="40.5" customHeight="1" thickBot="1" x14ac:dyDescent="0.3">
      <c r="A47" s="115" t="s">
        <v>213</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E24" sqref="E2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Schede'!B31,"non utilizzata")</f>
        <v>20</v>
      </c>
      <c r="D2" s="104" t="s">
        <v>79</v>
      </c>
      <c r="E2" s="105"/>
      <c r="F2" s="67" t="s">
        <v>35</v>
      </c>
      <c r="H2" t="s">
        <v>35</v>
      </c>
    </row>
    <row r="3" spans="1:8" ht="45" customHeight="1" thickBot="1" x14ac:dyDescent="0.35">
      <c r="A3" s="111" t="s">
        <v>123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5">
      <c r="A45" s="34"/>
      <c r="B45" s="35"/>
    </row>
    <row r="46" spans="1:8" ht="30" customHeight="1" thickBot="1" x14ac:dyDescent="0.3">
      <c r="A46" s="109" t="s">
        <v>118</v>
      </c>
      <c r="B46" s="117"/>
    </row>
    <row r="47" spans="1:8" ht="40.5" customHeight="1" thickBot="1" x14ac:dyDescent="0.3">
      <c r="A47" s="115" t="s">
        <v>213</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F25" sqref="F2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Schede'!B32,"non utilizzata")</f>
        <v>21</v>
      </c>
      <c r="D2" s="104" t="s">
        <v>79</v>
      </c>
      <c r="E2" s="105"/>
      <c r="F2" s="67" t="s">
        <v>35</v>
      </c>
      <c r="H2" t="s">
        <v>35</v>
      </c>
    </row>
    <row r="3" spans="1:8" ht="45" customHeight="1" thickBot="1" x14ac:dyDescent="0.35">
      <c r="A3" s="111" t="s">
        <v>124</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3.1666666666666665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3.958333333333333</v>
      </c>
    </row>
    <row r="45" spans="1:8" ht="30" customHeight="1" thickBot="1" x14ac:dyDescent="0.3">
      <c r="A45" s="34"/>
      <c r="B45" s="35"/>
    </row>
    <row r="46" spans="1:8" ht="30" customHeight="1" thickBot="1" x14ac:dyDescent="0.3">
      <c r="A46" s="109" t="s">
        <v>118</v>
      </c>
      <c r="B46" s="117"/>
    </row>
    <row r="47" spans="1:8" ht="66" customHeight="1" thickBot="1" x14ac:dyDescent="0.3">
      <c r="A47" s="115" t="s">
        <v>214</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E22" sqref="E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Schede'!B33,"non utilizzata")</f>
        <v>22</v>
      </c>
      <c r="D2" s="104" t="s">
        <v>79</v>
      </c>
      <c r="E2" s="105"/>
      <c r="F2" s="67" t="s">
        <v>35</v>
      </c>
      <c r="H2" t="s">
        <v>35</v>
      </c>
    </row>
    <row r="3" spans="1:8" ht="45" customHeight="1" thickBot="1" x14ac:dyDescent="0.35">
      <c r="A3" s="111" t="s">
        <v>249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110</v>
      </c>
      <c r="G38" s="7" t="s">
        <v>76</v>
      </c>
      <c r="H38" t="s">
        <v>75</v>
      </c>
    </row>
    <row r="39" spans="1:8" ht="30" customHeight="1" thickBot="1" x14ac:dyDescent="0.35">
      <c r="A39" s="15" t="s">
        <v>48</v>
      </c>
      <c r="B39" s="30">
        <f>VLOOKUP(B38,G56:H61,2,FALSE)</f>
        <v>2</v>
      </c>
      <c r="G39" s="7" t="s">
        <v>101</v>
      </c>
      <c r="H39">
        <v>1</v>
      </c>
    </row>
    <row r="40" spans="1:8" ht="30" customHeight="1" thickBot="1" x14ac:dyDescent="0.35">
      <c r="A40" s="32" t="s">
        <v>98</v>
      </c>
      <c r="B40" s="31">
        <f>IFERROR((B30+B33+B36+B39)/4,"-")</f>
        <v>1</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2.8333333333333335</v>
      </c>
    </row>
    <row r="45" spans="1:8" ht="30" customHeight="1" thickBot="1" x14ac:dyDescent="0.35">
      <c r="A45" s="34"/>
      <c r="B45" s="35"/>
    </row>
    <row r="46" spans="1:8" ht="30" customHeight="1" thickBot="1" x14ac:dyDescent="0.3">
      <c r="A46" s="109" t="s">
        <v>118</v>
      </c>
      <c r="B46" s="117"/>
    </row>
    <row r="47" spans="1:8" ht="54.75" customHeight="1" thickBot="1" x14ac:dyDescent="0.3">
      <c r="A47" s="115" t="s">
        <v>215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7"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Schede'!B34,"non utilizzata")</f>
        <v>23</v>
      </c>
      <c r="D2" s="104" t="s">
        <v>79</v>
      </c>
      <c r="E2" s="105"/>
      <c r="F2" s="67" t="s">
        <v>35</v>
      </c>
      <c r="H2" t="s">
        <v>35</v>
      </c>
    </row>
    <row r="3" spans="1:8" ht="45" customHeight="1" thickBot="1" x14ac:dyDescent="0.3">
      <c r="A3" s="111" t="s">
        <v>15</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110</v>
      </c>
      <c r="G38" s="7" t="s">
        <v>76</v>
      </c>
      <c r="H38" t="s">
        <v>75</v>
      </c>
    </row>
    <row r="39" spans="1:8" ht="30" customHeight="1" thickBot="1" x14ac:dyDescent="0.3">
      <c r="A39" s="15" t="s">
        <v>48</v>
      </c>
      <c r="B39" s="30">
        <f>VLOOKUP(B38,G56:H61,2,FALSE)</f>
        <v>2</v>
      </c>
      <c r="G39" s="7" t="s">
        <v>101</v>
      </c>
      <c r="H39">
        <v>1</v>
      </c>
    </row>
    <row r="40" spans="1:8" ht="30" customHeight="1" thickBot="1" x14ac:dyDescent="0.3">
      <c r="A40" s="32" t="s">
        <v>98</v>
      </c>
      <c r="B40" s="31">
        <f>IFERROR((B30+B33+B36+B39)/4,"-")</f>
        <v>1</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2.3333333333333335</v>
      </c>
    </row>
    <row r="45" spans="1:8" ht="30" customHeight="1" thickBot="1" x14ac:dyDescent="0.3">
      <c r="A45" s="34"/>
      <c r="B45" s="35"/>
    </row>
    <row r="46" spans="1:8" ht="30" customHeight="1" thickBot="1" x14ac:dyDescent="0.3">
      <c r="A46" s="109" t="s">
        <v>118</v>
      </c>
      <c r="B46" s="117"/>
    </row>
    <row r="47" spans="1:8" ht="84" customHeight="1" thickBot="1" x14ac:dyDescent="0.3">
      <c r="A47" s="115" t="s">
        <v>246</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E21" sqref="E2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Schede'!B35,"non utilizzata")</f>
        <v>24</v>
      </c>
      <c r="D2" s="104" t="s">
        <v>79</v>
      </c>
      <c r="E2" s="105"/>
      <c r="F2" s="67" t="s">
        <v>35</v>
      </c>
      <c r="H2" t="s">
        <v>35</v>
      </c>
    </row>
    <row r="3" spans="1:8" ht="45" customHeight="1" thickBot="1" x14ac:dyDescent="0.35">
      <c r="A3" s="111" t="s">
        <v>16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3.6666666666666665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4.583333333333333</v>
      </c>
    </row>
    <row r="45" spans="1:8" ht="30" customHeight="1" thickBot="1" x14ac:dyDescent="0.3">
      <c r="A45" s="34"/>
      <c r="B45" s="35"/>
    </row>
    <row r="46" spans="1:8" ht="30" customHeight="1" thickBot="1" x14ac:dyDescent="0.3">
      <c r="A46" s="109" t="s">
        <v>118</v>
      </c>
      <c r="B46" s="117"/>
    </row>
    <row r="47" spans="1:8" ht="67.5" customHeight="1" thickBot="1" x14ac:dyDescent="0.3">
      <c r="A47" s="115" t="s">
        <v>234</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Schede'!B36,"non utilizzata")</f>
        <v>25</v>
      </c>
      <c r="D2" s="104" t="s">
        <v>79</v>
      </c>
      <c r="E2" s="105"/>
      <c r="F2" s="67" t="s">
        <v>35</v>
      </c>
      <c r="H2" t="s">
        <v>35</v>
      </c>
    </row>
    <row r="3" spans="1:8" ht="45" customHeight="1" thickBot="1" x14ac:dyDescent="0.35">
      <c r="A3" s="111" t="s">
        <v>17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118</v>
      </c>
      <c r="B46" s="117"/>
    </row>
    <row r="47" spans="1:8" ht="65.25" customHeight="1" thickBot="1" x14ac:dyDescent="0.3">
      <c r="A47" s="115" t="s">
        <v>235</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D17" sqref="D1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Schede'!B37,"non utilizzata")</f>
        <v>26</v>
      </c>
      <c r="D2" s="104" t="s">
        <v>79</v>
      </c>
      <c r="E2" s="105"/>
      <c r="F2" s="67" t="s">
        <v>35</v>
      </c>
      <c r="H2" t="s">
        <v>35</v>
      </c>
    </row>
    <row r="3" spans="1:8" ht="45" customHeight="1" thickBot="1" x14ac:dyDescent="0.35">
      <c r="A3" s="111" t="s">
        <v>18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
      <c r="A45" s="34"/>
      <c r="B45" s="35"/>
    </row>
    <row r="46" spans="1:8" ht="30" customHeight="1" thickBot="1" x14ac:dyDescent="0.3">
      <c r="A46" s="109" t="s">
        <v>118</v>
      </c>
      <c r="B46" s="117"/>
    </row>
    <row r="47" spans="1:8" ht="65.25" customHeight="1" thickBot="1" x14ac:dyDescent="0.3">
      <c r="A47" s="115" t="s">
        <v>236</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topLeftCell="A15" zoomScaleNormal="100" zoomScaleSheetLayoutView="100" workbookViewId="0">
      <selection activeCell="F48" sqref="F48"/>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75"/>
      <c r="B1" s="59"/>
      <c r="C1" s="60"/>
    </row>
    <row r="2" spans="1:5" s="45" customFormat="1" ht="36.75" customHeight="1" thickBot="1" x14ac:dyDescent="0.35">
      <c r="A2" s="40"/>
      <c r="B2" s="59"/>
      <c r="C2" s="60"/>
    </row>
    <row r="3" spans="1:5" s="45" customFormat="1" ht="51.75" customHeight="1" thickBot="1" x14ac:dyDescent="0.35">
      <c r="A3" s="40"/>
      <c r="B3" s="59"/>
      <c r="C3" s="60"/>
      <c r="E3" s="69" t="s">
        <v>80</v>
      </c>
    </row>
    <row r="4" spans="1:5" s="45" customFormat="1" ht="6.75" customHeight="1" thickBot="1" x14ac:dyDescent="0.35">
      <c r="A4" s="40"/>
      <c r="B4" s="59"/>
      <c r="C4" s="60"/>
      <c r="E4" s="70"/>
    </row>
    <row r="5" spans="1:5" s="45" customFormat="1" ht="48" customHeight="1" thickBot="1" x14ac:dyDescent="0.35">
      <c r="A5" s="40"/>
      <c r="B5" s="71" t="s">
        <v>238</v>
      </c>
      <c r="C5" s="71" t="s">
        <v>239</v>
      </c>
      <c r="E5" s="69" t="s">
        <v>242</v>
      </c>
    </row>
    <row r="6" spans="1:5" s="45" customFormat="1" ht="14.45" x14ac:dyDescent="0.3">
      <c r="A6" s="40"/>
      <c r="B6" s="68"/>
      <c r="C6"/>
      <c r="D6"/>
    </row>
    <row r="7" spans="1:5" s="45" customFormat="1" x14ac:dyDescent="0.25">
      <c r="A7" s="40"/>
      <c r="B7" s="68" t="s">
        <v>206</v>
      </c>
      <c r="C7"/>
      <c r="D7"/>
    </row>
    <row r="8" spans="1:5" s="45" customFormat="1" x14ac:dyDescent="0.25">
      <c r="A8" s="40"/>
      <c r="B8" s="68" t="s">
        <v>214</v>
      </c>
      <c r="C8"/>
      <c r="D8"/>
    </row>
    <row r="9" spans="1:5" s="45" customFormat="1" x14ac:dyDescent="0.25">
      <c r="A9" s="40"/>
      <c r="B9" s="68" t="s">
        <v>207</v>
      </c>
      <c r="C9"/>
      <c r="D9"/>
    </row>
    <row r="10" spans="1:5" s="45" customFormat="1" x14ac:dyDescent="0.25">
      <c r="A10" s="40"/>
      <c r="B10" s="68" t="s">
        <v>245</v>
      </c>
      <c r="C10"/>
      <c r="D10"/>
    </row>
    <row r="11" spans="1:5" s="45" customFormat="1" x14ac:dyDescent="0.25">
      <c r="A11" s="40"/>
      <c r="B11" s="68" t="s">
        <v>216</v>
      </c>
      <c r="C11"/>
      <c r="D11"/>
    </row>
    <row r="12" spans="1:5" s="45" customFormat="1" x14ac:dyDescent="0.25">
      <c r="A12" s="40"/>
      <c r="B12" s="68" t="s">
        <v>233</v>
      </c>
      <c r="C12"/>
      <c r="D12"/>
    </row>
    <row r="13" spans="1:5" s="45" customFormat="1" ht="14.45" x14ac:dyDescent="0.3">
      <c r="A13" s="40"/>
      <c r="B13" s="68" t="s">
        <v>220</v>
      </c>
      <c r="C13"/>
      <c r="D13"/>
    </row>
    <row r="14" spans="1:5" s="45" customFormat="1" x14ac:dyDescent="0.25">
      <c r="A14" s="40"/>
      <c r="B14" s="68" t="s">
        <v>208</v>
      </c>
      <c r="C14"/>
      <c r="D14"/>
    </row>
    <row r="15" spans="1:5" s="45" customFormat="1" x14ac:dyDescent="0.25">
      <c r="A15" s="40"/>
      <c r="B15" s="68" t="s">
        <v>205</v>
      </c>
      <c r="C15"/>
      <c r="D15"/>
    </row>
    <row r="16" spans="1:5" s="45" customFormat="1" ht="14.45" x14ac:dyDescent="0.3">
      <c r="A16" s="40"/>
      <c r="B16" s="68" t="s">
        <v>204</v>
      </c>
      <c r="C16"/>
      <c r="D16"/>
    </row>
    <row r="17" spans="1:4" s="45" customFormat="1" ht="14.45" x14ac:dyDescent="0.3">
      <c r="A17" s="40"/>
      <c r="B17" s="68" t="s">
        <v>215</v>
      </c>
      <c r="C17"/>
      <c r="D17"/>
    </row>
    <row r="18" spans="1:4" s="45" customFormat="1" x14ac:dyDescent="0.25">
      <c r="A18" s="40"/>
      <c r="B18" s="68" t="s">
        <v>228</v>
      </c>
      <c r="C18"/>
      <c r="D18"/>
    </row>
    <row r="19" spans="1:4" s="45" customFormat="1" x14ac:dyDescent="0.25">
      <c r="A19" s="40"/>
      <c r="B19" s="68" t="s">
        <v>229</v>
      </c>
      <c r="C19"/>
      <c r="D19"/>
    </row>
    <row r="20" spans="1:4" s="45" customFormat="1" x14ac:dyDescent="0.25">
      <c r="A20" s="40"/>
      <c r="B20" s="68" t="s">
        <v>209</v>
      </c>
      <c r="C20"/>
      <c r="D20"/>
    </row>
    <row r="21" spans="1:4" s="45" customFormat="1" x14ac:dyDescent="0.25">
      <c r="A21" s="40"/>
      <c r="B21" s="68" t="s">
        <v>211</v>
      </c>
      <c r="C21"/>
      <c r="D21"/>
    </row>
    <row r="22" spans="1:4" s="45" customFormat="1" x14ac:dyDescent="0.25">
      <c r="A22" s="40"/>
      <c r="B22" s="68" t="s">
        <v>203</v>
      </c>
      <c r="C22"/>
      <c r="D22"/>
    </row>
    <row r="23" spans="1:4" s="45" customFormat="1" x14ac:dyDescent="0.25">
      <c r="A23" s="40"/>
      <c r="B23" s="68" t="s">
        <v>231</v>
      </c>
      <c r="C23"/>
      <c r="D23"/>
    </row>
    <row r="24" spans="1:4" s="45" customFormat="1" ht="14.45" x14ac:dyDescent="0.3">
      <c r="A24" s="40"/>
      <c r="B24" s="68" t="s">
        <v>230</v>
      </c>
      <c r="C24"/>
    </row>
    <row r="25" spans="1:4" s="45" customFormat="1" x14ac:dyDescent="0.25">
      <c r="A25" s="40"/>
      <c r="B25" s="68" t="s">
        <v>202</v>
      </c>
      <c r="C25"/>
    </row>
    <row r="26" spans="1:4" s="45" customFormat="1" x14ac:dyDescent="0.25">
      <c r="A26" s="40"/>
      <c r="B26" s="68" t="s">
        <v>218</v>
      </c>
      <c r="C26"/>
    </row>
    <row r="27" spans="1:4" s="45" customFormat="1" x14ac:dyDescent="0.25">
      <c r="A27" s="40"/>
      <c r="B27" s="68" t="s">
        <v>219</v>
      </c>
      <c r="C27"/>
    </row>
    <row r="28" spans="1:4" s="45" customFormat="1" x14ac:dyDescent="0.25">
      <c r="A28" s="40"/>
      <c r="B28" s="68" t="s">
        <v>226</v>
      </c>
      <c r="C28"/>
    </row>
    <row r="29" spans="1:4" s="45" customFormat="1" x14ac:dyDescent="0.25">
      <c r="A29" s="40"/>
      <c r="B29" s="68" t="s">
        <v>222</v>
      </c>
      <c r="C29"/>
    </row>
    <row r="30" spans="1:4" s="45" customFormat="1" ht="14.45" x14ac:dyDescent="0.3">
      <c r="A30" s="40"/>
      <c r="B30" s="68" t="s">
        <v>224</v>
      </c>
      <c r="C30"/>
    </row>
    <row r="31" spans="1:4" s="45" customFormat="1" x14ac:dyDescent="0.25">
      <c r="A31" s="40"/>
      <c r="B31" s="68" t="s">
        <v>236</v>
      </c>
      <c r="C31"/>
    </row>
    <row r="32" spans="1:4" s="45" customFormat="1" ht="14.45" x14ac:dyDescent="0.3">
      <c r="A32" s="40"/>
      <c r="B32" s="68" t="s">
        <v>237</v>
      </c>
      <c r="C32"/>
    </row>
    <row r="33" spans="1:3" s="45" customFormat="1" x14ac:dyDescent="0.25">
      <c r="A33" s="40"/>
      <c r="B33" s="68" t="s">
        <v>201</v>
      </c>
      <c r="C33"/>
    </row>
    <row r="34" spans="1:3" s="45" customFormat="1" x14ac:dyDescent="0.25">
      <c r="A34" s="40"/>
      <c r="B34" s="68" t="s">
        <v>212</v>
      </c>
      <c r="C34"/>
    </row>
    <row r="35" spans="1:3" s="45" customFormat="1" x14ac:dyDescent="0.25">
      <c r="A35" s="40"/>
      <c r="B35" s="68" t="s">
        <v>232</v>
      </c>
      <c r="C35"/>
    </row>
    <row r="36" spans="1:3" s="45" customFormat="1" x14ac:dyDescent="0.25">
      <c r="A36" s="40"/>
      <c r="B36" s="68" t="s">
        <v>210</v>
      </c>
      <c r="C36"/>
    </row>
    <row r="37" spans="1:3" s="45" customFormat="1" x14ac:dyDescent="0.25">
      <c r="A37" s="40"/>
      <c r="B37" s="68" t="s">
        <v>200</v>
      </c>
      <c r="C37"/>
    </row>
    <row r="38" spans="1:3" s="45" customFormat="1" x14ac:dyDescent="0.25">
      <c r="A38" s="40"/>
      <c r="B38" s="68" t="s">
        <v>213</v>
      </c>
      <c r="C38"/>
    </row>
    <row r="39" spans="1:3" s="45" customFormat="1" x14ac:dyDescent="0.25">
      <c r="A39" s="40"/>
      <c r="B39" s="68" t="s">
        <v>223</v>
      </c>
      <c r="C39"/>
    </row>
    <row r="40" spans="1:3" s="45" customFormat="1" x14ac:dyDescent="0.25">
      <c r="A40" s="40"/>
      <c r="B40" s="68" t="s">
        <v>227</v>
      </c>
      <c r="C40"/>
    </row>
    <row r="41" spans="1:3" s="45" customFormat="1" x14ac:dyDescent="0.25">
      <c r="A41" s="40"/>
      <c r="B41" s="68" t="s">
        <v>225</v>
      </c>
      <c r="C41"/>
    </row>
    <row r="42" spans="1:3" s="45" customFormat="1" x14ac:dyDescent="0.25">
      <c r="A42" s="40"/>
      <c r="B42" s="68" t="s">
        <v>247</v>
      </c>
      <c r="C42"/>
    </row>
    <row r="43" spans="1:3" s="45" customFormat="1" x14ac:dyDescent="0.25">
      <c r="A43" s="40"/>
      <c r="B43" s="68" t="s">
        <v>248</v>
      </c>
      <c r="C43"/>
    </row>
    <row r="44" spans="1:3" s="45" customFormat="1" x14ac:dyDescent="0.25">
      <c r="A44" s="40"/>
      <c r="B44" s="68" t="s">
        <v>250</v>
      </c>
      <c r="C44"/>
    </row>
    <row r="45" spans="1:3" s="45" customFormat="1" x14ac:dyDescent="0.25">
      <c r="A45" s="40"/>
      <c r="B45" s="68" t="s">
        <v>252</v>
      </c>
      <c r="C45"/>
    </row>
    <row r="46" spans="1:3" s="45" customFormat="1" x14ac:dyDescent="0.25">
      <c r="A46" s="40"/>
      <c r="B46"/>
      <c r="C46"/>
    </row>
    <row r="47" spans="1:3" s="45" customFormat="1" x14ac:dyDescent="0.25">
      <c r="A47" s="40"/>
      <c r="B47"/>
      <c r="C47"/>
    </row>
    <row r="48" spans="1:3" s="45" customFormat="1" x14ac:dyDescent="0.25">
      <c r="A48" s="40"/>
      <c r="B48"/>
      <c r="C48"/>
    </row>
    <row r="49" spans="1:3" s="45" customFormat="1" x14ac:dyDescent="0.25">
      <c r="A49" s="40"/>
      <c r="B49"/>
      <c r="C49"/>
    </row>
    <row r="50" spans="1:3" s="45" customFormat="1" x14ac:dyDescent="0.25">
      <c r="A50" s="40"/>
      <c r="B50"/>
      <c r="C50"/>
    </row>
    <row r="51" spans="1:3" s="45" customFormat="1" x14ac:dyDescent="0.25">
      <c r="A51" s="40"/>
      <c r="B51"/>
      <c r="C51"/>
    </row>
    <row r="52" spans="1:3" s="45" customFormat="1" x14ac:dyDescent="0.25">
      <c r="A52" s="40"/>
      <c r="B52"/>
      <c r="C52"/>
    </row>
    <row r="53" spans="1:3" s="45" customFormat="1" x14ac:dyDescent="0.25">
      <c r="A53" s="40"/>
      <c r="B53"/>
      <c r="C53"/>
    </row>
    <row r="54" spans="1:3" s="45" customFormat="1" x14ac:dyDescent="0.25">
      <c r="A54" s="40"/>
      <c r="B54"/>
      <c r="C54"/>
    </row>
    <row r="55" spans="1:3" s="45" customFormat="1" x14ac:dyDescent="0.25">
      <c r="A55" s="40"/>
      <c r="B55" s="68"/>
      <c r="C55" s="72"/>
    </row>
    <row r="56" spans="1:3" s="45" customFormat="1" x14ac:dyDescent="0.25">
      <c r="A56" s="40"/>
      <c r="B56" s="68"/>
      <c r="C56" s="72"/>
    </row>
    <row r="57" spans="1:3" s="45" customFormat="1" x14ac:dyDescent="0.25">
      <c r="A57" s="40"/>
      <c r="B57" s="68"/>
      <c r="C57" s="72"/>
    </row>
    <row r="58" spans="1:3" s="45" customFormat="1" x14ac:dyDescent="0.25">
      <c r="A58" s="40"/>
      <c r="B58" s="68"/>
      <c r="C58" s="72"/>
    </row>
    <row r="59" spans="1:3" s="45" customFormat="1" x14ac:dyDescent="0.25">
      <c r="A59" s="40"/>
      <c r="B59" s="68"/>
      <c r="C59" s="72"/>
    </row>
    <row r="60" spans="1:3" s="45" customFormat="1" x14ac:dyDescent="0.25">
      <c r="A60" s="40"/>
      <c r="B60" s="68"/>
      <c r="C60" s="72"/>
    </row>
    <row r="61" spans="1:3" s="45" customFormat="1" x14ac:dyDescent="0.25">
      <c r="A61" s="40"/>
      <c r="B61" s="68"/>
      <c r="C61" s="72"/>
    </row>
    <row r="62" spans="1:3" s="45" customFormat="1" x14ac:dyDescent="0.25">
      <c r="A62" s="40"/>
      <c r="B62" s="68"/>
      <c r="C62" s="72"/>
    </row>
    <row r="63" spans="1:3" s="45" customFormat="1" x14ac:dyDescent="0.25">
      <c r="A63" s="40"/>
      <c r="B63" s="68"/>
      <c r="C63" s="72"/>
    </row>
    <row r="64" spans="1:3" s="45" customFormat="1" x14ac:dyDescent="0.25">
      <c r="A64" s="40"/>
      <c r="B64" s="68"/>
      <c r="C64" s="72"/>
    </row>
    <row r="65" spans="1:3" s="45" customFormat="1" x14ac:dyDescent="0.25">
      <c r="A65" s="40"/>
      <c r="B65" s="68"/>
      <c r="C65" s="72"/>
    </row>
    <row r="66" spans="1:3" s="45" customFormat="1" x14ac:dyDescent="0.25">
      <c r="A66" s="40"/>
      <c r="B66" s="68"/>
      <c r="C66" s="72"/>
    </row>
    <row r="67" spans="1:3" s="45" customFormat="1" x14ac:dyDescent="0.25">
      <c r="A67" s="40"/>
      <c r="B67" s="68"/>
      <c r="C67" s="72"/>
    </row>
    <row r="68" spans="1:3" s="45" customFormat="1" x14ac:dyDescent="0.25">
      <c r="A68" s="40"/>
      <c r="B68" s="68"/>
      <c r="C68" s="72"/>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0866141732283472" right="0.70866141732283472" top="0.74803149606299213" bottom="0.74803149606299213" header="0.31496062992125984" footer="0.31496062992125984"/>
  <pageSetup paperSize="8"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E17" sqref="E1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Schede'!B38,"non utilizzata")</f>
        <v>27</v>
      </c>
      <c r="D2" s="104" t="s">
        <v>79</v>
      </c>
      <c r="E2" s="105"/>
      <c r="F2" s="67" t="s">
        <v>35</v>
      </c>
      <c r="H2" t="s">
        <v>35</v>
      </c>
    </row>
    <row r="3" spans="1:8" ht="45" customHeight="1" thickBot="1" x14ac:dyDescent="0.3">
      <c r="A3" s="111" t="s">
        <v>19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9" t="s">
        <v>118</v>
      </c>
      <c r="B46" s="117"/>
    </row>
    <row r="47" spans="1:8" ht="61.5" customHeight="1" thickBot="1" x14ac:dyDescent="0.35">
      <c r="A47" s="115" t="s">
        <v>236</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D17" sqref="D1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Schede'!B39,"non utilizzata")</f>
        <v>28</v>
      </c>
      <c r="D2" s="104" t="s">
        <v>79</v>
      </c>
      <c r="E2" s="105"/>
      <c r="F2" s="67" t="s">
        <v>35</v>
      </c>
      <c r="H2" t="s">
        <v>35</v>
      </c>
    </row>
    <row r="3" spans="1:8" ht="45" customHeight="1" thickBot="1" x14ac:dyDescent="0.35">
      <c r="A3" s="111" t="s">
        <v>20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9" t="s">
        <v>118</v>
      </c>
      <c r="B46" s="117"/>
    </row>
    <row r="47" spans="1:8" ht="76.5" customHeight="1" thickBot="1" x14ac:dyDescent="0.35">
      <c r="A47" s="115" t="s">
        <v>237</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5">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F23" sqref="F2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Schede'!B40,"non utilizzata")</f>
        <v>29</v>
      </c>
      <c r="D2" s="104" t="s">
        <v>79</v>
      </c>
      <c r="E2" s="105"/>
      <c r="F2" s="67" t="s">
        <v>35</v>
      </c>
      <c r="H2" t="s">
        <v>35</v>
      </c>
    </row>
    <row r="3" spans="1:8" ht="45" customHeight="1" thickBot="1" x14ac:dyDescent="0.35">
      <c r="A3" s="111" t="s">
        <v>21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65</v>
      </c>
      <c r="G19" s="11" t="s">
        <v>56</v>
      </c>
      <c r="H19">
        <v>3</v>
      </c>
    </row>
    <row r="20" spans="1:8" ht="30" customHeight="1" thickBot="1" x14ac:dyDescent="0.3">
      <c r="A20" s="15" t="s">
        <v>48</v>
      </c>
      <c r="B20" s="30">
        <f>VLOOKUP(B19,G27:H29,2,FALSE)</f>
        <v>5</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4.791666666666667</v>
      </c>
    </row>
    <row r="45" spans="1:8" ht="30" customHeight="1" thickBot="1" x14ac:dyDescent="0.35">
      <c r="A45" s="34"/>
      <c r="B45" s="35"/>
    </row>
    <row r="46" spans="1:8" ht="30" customHeight="1" thickBot="1" x14ac:dyDescent="0.3">
      <c r="A46" s="109" t="s">
        <v>118</v>
      </c>
      <c r="B46" s="117"/>
    </row>
    <row r="47" spans="1:8" ht="66.75" customHeight="1" thickBot="1" x14ac:dyDescent="0.3">
      <c r="A47" s="115" t="s">
        <v>217</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election activeCell="B10" sqref="B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Schede'!B41,"non utilizzata")</f>
        <v>30</v>
      </c>
      <c r="D2" s="104" t="s">
        <v>79</v>
      </c>
      <c r="E2" s="105"/>
      <c r="F2" s="67" t="s">
        <v>35</v>
      </c>
      <c r="H2" t="s">
        <v>35</v>
      </c>
    </row>
    <row r="3" spans="1:8" ht="45" customHeight="1" thickBot="1" x14ac:dyDescent="0.35">
      <c r="A3" s="111" t="s">
        <v>125</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1.1666666666666667</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5">
      <c r="A39" s="15" t="s">
        <v>48</v>
      </c>
      <c r="B39" s="30">
        <f>VLOOKUP(B38,G56:H61,2,FALSE)</f>
        <v>1</v>
      </c>
      <c r="G39" s="7" t="s">
        <v>101</v>
      </c>
      <c r="H39">
        <v>1</v>
      </c>
    </row>
    <row r="40" spans="1:8" ht="30" customHeight="1" thickBot="1" x14ac:dyDescent="0.35">
      <c r="A40" s="32" t="s">
        <v>98</v>
      </c>
      <c r="B40" s="31">
        <f>IFERROR((B30+B33+B36+B39)/4,"-")</f>
        <v>0.75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0.875</v>
      </c>
    </row>
    <row r="45" spans="1:8" ht="30" customHeight="1" thickBot="1" x14ac:dyDescent="0.3">
      <c r="A45" s="34"/>
      <c r="B45" s="35"/>
    </row>
    <row r="46" spans="1:8" ht="30" customHeight="1" thickBot="1" x14ac:dyDescent="0.3">
      <c r="A46" s="109" t="s">
        <v>118</v>
      </c>
      <c r="B46" s="117"/>
    </row>
    <row r="47" spans="1:8" ht="30" customHeight="1" thickBot="1" x14ac:dyDescent="0.3">
      <c r="A47" s="115" t="s">
        <v>218</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Schede'!B42,"non utilizzata")</f>
        <v>31</v>
      </c>
      <c r="D2" s="104" t="s">
        <v>79</v>
      </c>
      <c r="E2" s="105"/>
      <c r="F2" s="67" t="s">
        <v>35</v>
      </c>
      <c r="H2" t="s">
        <v>35</v>
      </c>
    </row>
    <row r="3" spans="1:8" ht="45" customHeight="1" thickBot="1" x14ac:dyDescent="0.35">
      <c r="A3" s="111" t="s">
        <v>126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1.1666666666666667</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5">
      <c r="A39" s="15" t="s">
        <v>48</v>
      </c>
      <c r="B39" s="30">
        <f>VLOOKUP(B38,G56:H61,2,FALSE)</f>
        <v>1</v>
      </c>
      <c r="G39" s="7" t="s">
        <v>101</v>
      </c>
      <c r="H39">
        <v>1</v>
      </c>
    </row>
    <row r="40" spans="1:8" ht="30" customHeight="1" thickBot="1" x14ac:dyDescent="0.35">
      <c r="A40" s="32" t="s">
        <v>98</v>
      </c>
      <c r="B40" s="31">
        <f>IFERROR((B30+B33+B36+B39)/4,"-")</f>
        <v>0.75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0.875</v>
      </c>
    </row>
    <row r="45" spans="1:8" ht="30" customHeight="1" thickBot="1" x14ac:dyDescent="0.35">
      <c r="A45" s="34"/>
      <c r="B45" s="35"/>
    </row>
    <row r="46" spans="1:8" ht="30" customHeight="1" thickBot="1" x14ac:dyDescent="0.35">
      <c r="A46" s="109" t="s">
        <v>118</v>
      </c>
      <c r="B46" s="117"/>
    </row>
    <row r="47" spans="1:8" ht="30" customHeight="1" thickBot="1" x14ac:dyDescent="0.3">
      <c r="A47" s="115" t="s">
        <v>219</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Schede'!B43,"non utilizzata")</f>
        <v>32</v>
      </c>
      <c r="D2" s="104" t="s">
        <v>79</v>
      </c>
      <c r="E2" s="105"/>
      <c r="F2" s="67" t="s">
        <v>35</v>
      </c>
      <c r="H2" t="s">
        <v>35</v>
      </c>
    </row>
    <row r="3" spans="1:8" ht="45" customHeight="1" thickBot="1" x14ac:dyDescent="0.35">
      <c r="A3" s="111" t="s">
        <v>22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
      <c r="A45" s="34"/>
      <c r="B45" s="35"/>
    </row>
    <row r="46" spans="1:8" ht="30" customHeight="1" thickBot="1" x14ac:dyDescent="0.3">
      <c r="A46" s="109" t="s">
        <v>118</v>
      </c>
      <c r="B46" s="117"/>
    </row>
    <row r="47" spans="1:8" ht="62.25" customHeight="1" thickBot="1" x14ac:dyDescent="0.3">
      <c r="A47" s="115" t="s">
        <v>221</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Schede'!B44,"non utilizzata")</f>
        <v>33</v>
      </c>
      <c r="D2" s="104" t="s">
        <v>79</v>
      </c>
      <c r="E2" s="105"/>
      <c r="F2" s="67" t="s">
        <v>35</v>
      </c>
      <c r="H2" t="s">
        <v>35</v>
      </c>
    </row>
    <row r="3" spans="1:8" ht="45" customHeight="1" thickBot="1" x14ac:dyDescent="0.35">
      <c r="A3" s="111" t="s">
        <v>23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5">
      <c r="A45" s="34"/>
      <c r="B45" s="35"/>
    </row>
    <row r="46" spans="1:8" ht="30" customHeight="1" thickBot="1" x14ac:dyDescent="0.35">
      <c r="A46" s="109" t="s">
        <v>118</v>
      </c>
      <c r="B46" s="117"/>
    </row>
    <row r="47" spans="1:8" ht="37.5" customHeight="1" thickBot="1" x14ac:dyDescent="0.3">
      <c r="A47" s="115" t="s">
        <v>222</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Schede'!B45,"non utilizzata")</f>
        <v>34</v>
      </c>
      <c r="D2" s="104" t="s">
        <v>79</v>
      </c>
      <c r="E2" s="105"/>
      <c r="F2" s="67" t="s">
        <v>35</v>
      </c>
      <c r="H2" t="s">
        <v>35</v>
      </c>
    </row>
    <row r="3" spans="1:8" ht="45" customHeight="1" thickBot="1" x14ac:dyDescent="0.35">
      <c r="A3" s="111" t="s">
        <v>127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3.6666666666666665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4.583333333333333</v>
      </c>
    </row>
    <row r="45" spans="1:8" ht="30" customHeight="1" thickBot="1" x14ac:dyDescent="0.3">
      <c r="A45" s="34"/>
      <c r="B45" s="35"/>
    </row>
    <row r="46" spans="1:8" ht="30" customHeight="1" thickBot="1" x14ac:dyDescent="0.3">
      <c r="A46" s="109" t="s">
        <v>118</v>
      </c>
      <c r="B46" s="117"/>
    </row>
    <row r="47" spans="1:8" ht="51" customHeight="1" thickBot="1" x14ac:dyDescent="0.3">
      <c r="A47" s="115" t="s">
        <v>223</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Schede'!B46,"non utilizzata")</f>
        <v>35</v>
      </c>
      <c r="D2" s="104" t="s">
        <v>79</v>
      </c>
      <c r="E2" s="105"/>
      <c r="F2" s="67" t="s">
        <v>35</v>
      </c>
      <c r="H2" t="s">
        <v>35</v>
      </c>
    </row>
    <row r="3" spans="1:8" ht="45" customHeight="1" thickBot="1" x14ac:dyDescent="0.35">
      <c r="A3" s="111" t="s">
        <v>24</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4.166666666666667</v>
      </c>
    </row>
    <row r="45" spans="1:8" ht="30" customHeight="1" thickBot="1" x14ac:dyDescent="0.35">
      <c r="A45" s="34"/>
      <c r="B45" s="35"/>
    </row>
    <row r="46" spans="1:8" ht="30" customHeight="1" thickBot="1" x14ac:dyDescent="0.35">
      <c r="A46" s="109" t="s">
        <v>118</v>
      </c>
      <c r="B46" s="117"/>
    </row>
    <row r="47" spans="1:8" ht="47.25" customHeight="1" thickBot="1" x14ac:dyDescent="0.35">
      <c r="A47" s="115" t="s">
        <v>224</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D23" sqref="D2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Schede'!B47,"non utilizzata")</f>
        <v>36</v>
      </c>
      <c r="D2" s="104" t="s">
        <v>79</v>
      </c>
      <c r="E2" s="105"/>
      <c r="F2" s="67" t="s">
        <v>35</v>
      </c>
      <c r="H2" t="s">
        <v>35</v>
      </c>
    </row>
    <row r="3" spans="1:8" ht="45" customHeight="1" thickBot="1" x14ac:dyDescent="0.35">
      <c r="A3" s="111" t="s">
        <v>128</v>
      </c>
      <c r="B3" s="112"/>
      <c r="F3" s="68"/>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3.125</v>
      </c>
    </row>
    <row r="45" spans="1:8" ht="30" customHeight="1" thickBot="1" x14ac:dyDescent="0.35">
      <c r="A45" s="34"/>
      <c r="B45" s="35"/>
    </row>
    <row r="46" spans="1:8" ht="30" customHeight="1" thickBot="1" x14ac:dyDescent="0.35">
      <c r="A46" s="109" t="s">
        <v>118</v>
      </c>
      <c r="B46" s="117"/>
    </row>
    <row r="47" spans="1:8" ht="33" customHeight="1" thickBot="1" x14ac:dyDescent="0.35">
      <c r="A47" s="115" t="s">
        <v>225</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5">
      <c r="G53" s="7" t="s">
        <v>94</v>
      </c>
      <c r="H53">
        <v>4</v>
      </c>
    </row>
    <row r="54" spans="7:8" ht="30" customHeight="1" thickBot="1" x14ac:dyDescent="0.35">
      <c r="G54" s="7" t="s">
        <v>95</v>
      </c>
      <c r="H54">
        <v>5</v>
      </c>
    </row>
    <row r="55" spans="7:8" ht="30" customHeight="1" x14ac:dyDescent="0.3"/>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Schede'!B12,"non utilizzata")</f>
        <v>1</v>
      </c>
      <c r="D2" s="104" t="s">
        <v>79</v>
      </c>
      <c r="E2" s="105"/>
      <c r="F2" s="67" t="s">
        <v>35</v>
      </c>
      <c r="H2" t="s">
        <v>35</v>
      </c>
    </row>
    <row r="3" spans="1:8" ht="45" customHeight="1" thickBot="1" x14ac:dyDescent="0.35">
      <c r="A3" s="111" t="s">
        <v>37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91</v>
      </c>
      <c r="G35" s="11" t="s">
        <v>71</v>
      </c>
      <c r="H35">
        <v>4</v>
      </c>
    </row>
    <row r="36" spans="1:8" ht="30" customHeight="1" thickBot="1" x14ac:dyDescent="0.3">
      <c r="A36" s="15" t="s">
        <v>48</v>
      </c>
      <c r="B36" s="30">
        <f>VLOOKUP(B35,G45:H51,2,FALSE)</f>
        <v>1</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VLOOKUP(B38,G53:H58,2,FALSE)</f>
        <v>3</v>
      </c>
      <c r="G39" s="7" t="s">
        <v>101</v>
      </c>
      <c r="H39">
        <v>1</v>
      </c>
    </row>
    <row r="40" spans="1:8" ht="30" customHeight="1" thickBot="1" x14ac:dyDescent="0.3">
      <c r="A40" s="32" t="s">
        <v>98</v>
      </c>
      <c r="B40" s="31">
        <f>IFERROR((B30+B33+B36+B39)/4,"-")</f>
        <v>1.5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G45" s="7" t="s">
        <v>76</v>
      </c>
      <c r="H45" t="s">
        <v>75</v>
      </c>
    </row>
    <row r="46" spans="1:8" ht="30" customHeight="1" thickBot="1" x14ac:dyDescent="0.3">
      <c r="A46" s="109" t="s">
        <v>118</v>
      </c>
      <c r="B46" s="117"/>
      <c r="G46" s="7" t="s">
        <v>90</v>
      </c>
      <c r="H46">
        <v>0</v>
      </c>
    </row>
    <row r="47" spans="1:8" ht="66" customHeight="1" thickBot="1" x14ac:dyDescent="0.3">
      <c r="A47" s="115" t="s">
        <v>199</v>
      </c>
      <c r="B47" s="116"/>
      <c r="G47" s="7" t="s">
        <v>91</v>
      </c>
      <c r="H47">
        <v>1</v>
      </c>
    </row>
    <row r="48" spans="1:8" ht="12" customHeight="1" thickBot="1" x14ac:dyDescent="0.3">
      <c r="G48" s="7" t="s">
        <v>92</v>
      </c>
      <c r="H48">
        <v>2</v>
      </c>
    </row>
    <row r="49" spans="7:8" ht="30" customHeight="1" thickBot="1" x14ac:dyDescent="0.3">
      <c r="G49" s="7" t="s">
        <v>93</v>
      </c>
      <c r="H49">
        <v>3</v>
      </c>
    </row>
    <row r="50" spans="7:8" ht="30" customHeight="1" thickBot="1" x14ac:dyDescent="0.3">
      <c r="G50" s="7" t="s">
        <v>94</v>
      </c>
      <c r="H50">
        <v>4</v>
      </c>
    </row>
    <row r="51" spans="7:8" ht="30" customHeight="1" thickBot="1" x14ac:dyDescent="0.3">
      <c r="G51" s="7" t="s">
        <v>95</v>
      </c>
      <c r="H51">
        <v>5</v>
      </c>
    </row>
    <row r="52" spans="7:8" ht="30" customHeight="1" x14ac:dyDescent="0.25"/>
    <row r="53" spans="7:8" ht="30" customHeight="1" thickBot="1" x14ac:dyDescent="0.3">
      <c r="G53" s="7" t="s">
        <v>76</v>
      </c>
      <c r="H53" t="s">
        <v>75</v>
      </c>
    </row>
    <row r="54" spans="7:8" ht="30" customHeight="1" thickBot="1" x14ac:dyDescent="0.3">
      <c r="G54" s="7" t="s">
        <v>109</v>
      </c>
      <c r="H54">
        <v>1</v>
      </c>
    </row>
    <row r="55" spans="7:8" ht="30" customHeight="1" thickBot="1" x14ac:dyDescent="0.3">
      <c r="G55" s="7" t="s">
        <v>110</v>
      </c>
      <c r="H55">
        <v>2</v>
      </c>
    </row>
    <row r="56" spans="7:8" ht="30" customHeight="1" thickBot="1" x14ac:dyDescent="0.3">
      <c r="G56" s="7" t="s">
        <v>108</v>
      </c>
      <c r="H56">
        <v>3</v>
      </c>
    </row>
    <row r="57" spans="7:8" ht="30" customHeight="1" thickBot="1" x14ac:dyDescent="0.3">
      <c r="G57" s="7" t="s">
        <v>111</v>
      </c>
      <c r="H57">
        <v>4</v>
      </c>
    </row>
    <row r="58" spans="7:8" ht="30" customHeight="1" thickBot="1" x14ac:dyDescent="0.3">
      <c r="G58" s="7" t="s">
        <v>112</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E40" sqref="E4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Schede'!B48,"non utilizzata")</f>
        <v>37</v>
      </c>
      <c r="D2" s="104" t="s">
        <v>79</v>
      </c>
      <c r="E2" s="105"/>
      <c r="F2" s="67" t="s">
        <v>35</v>
      </c>
      <c r="H2" t="s">
        <v>35</v>
      </c>
    </row>
    <row r="3" spans="1:8" ht="45" customHeight="1" thickBot="1" x14ac:dyDescent="0.35">
      <c r="A3" s="111" t="s">
        <v>129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1.3333333333333333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2.333333333333333</v>
      </c>
    </row>
    <row r="45" spans="1:8" ht="30" customHeight="1" thickBot="1" x14ac:dyDescent="0.35">
      <c r="A45" s="34"/>
      <c r="B45" s="35"/>
    </row>
    <row r="46" spans="1:8" ht="30" customHeight="1" thickBot="1" x14ac:dyDescent="0.35">
      <c r="A46" s="109" t="s">
        <v>118</v>
      </c>
      <c r="B46" s="117"/>
    </row>
    <row r="47" spans="1:8" ht="30" customHeight="1" thickBot="1" x14ac:dyDescent="0.35">
      <c r="A47" s="118" t="s">
        <v>226</v>
      </c>
      <c r="B47" s="119"/>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5">
      <c r="G53" s="7" t="s">
        <v>94</v>
      </c>
      <c r="H53">
        <v>4</v>
      </c>
    </row>
    <row r="54" spans="7:8" ht="30" customHeight="1" thickBot="1" x14ac:dyDescent="0.35">
      <c r="G54" s="7" t="s">
        <v>95</v>
      </c>
      <c r="H54">
        <v>5</v>
      </c>
    </row>
    <row r="55" spans="7:8" ht="30" customHeight="1" x14ac:dyDescent="0.3"/>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Schede'!B49,"non utilizzata")</f>
        <v>38</v>
      </c>
      <c r="D2" s="104" t="s">
        <v>79</v>
      </c>
      <c r="E2" s="105"/>
      <c r="F2" s="67" t="s">
        <v>35</v>
      </c>
      <c r="H2" t="s">
        <v>35</v>
      </c>
    </row>
    <row r="3" spans="1:8" ht="45" customHeight="1" thickBot="1" x14ac:dyDescent="0.35">
      <c r="A3" s="111" t="s">
        <v>130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1.3333333333333333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1.6666666666666665</v>
      </c>
    </row>
    <row r="45" spans="1:8" ht="30" customHeight="1" thickBot="1" x14ac:dyDescent="0.35">
      <c r="A45" s="34"/>
      <c r="B45" s="35"/>
    </row>
    <row r="46" spans="1:8" ht="30" customHeight="1" thickBot="1" x14ac:dyDescent="0.35">
      <c r="A46" s="109" t="s">
        <v>118</v>
      </c>
      <c r="B46" s="117"/>
    </row>
    <row r="47" spans="1:8" ht="30" customHeight="1" thickBot="1" x14ac:dyDescent="0.35">
      <c r="A47" s="118" t="s">
        <v>226</v>
      </c>
      <c r="B47" s="119"/>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E18" sqref="E1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Schede'!B50,"non utilizzata")</f>
        <v>39</v>
      </c>
      <c r="D2" s="104" t="s">
        <v>79</v>
      </c>
      <c r="E2" s="105"/>
      <c r="F2" s="67" t="s">
        <v>35</v>
      </c>
      <c r="H2" t="s">
        <v>35</v>
      </c>
    </row>
    <row r="3" spans="1:8" ht="45" customHeight="1" thickBot="1" x14ac:dyDescent="0.3">
      <c r="A3" s="111" t="s">
        <v>131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45</v>
      </c>
      <c r="G7" s="8" t="s">
        <v>44</v>
      </c>
      <c r="H7">
        <v>2</v>
      </c>
    </row>
    <row r="8" spans="1:8" ht="30" customHeight="1" thickBot="1" x14ac:dyDescent="0.3">
      <c r="A8" s="23" t="s">
        <v>48</v>
      </c>
      <c r="B8" s="22">
        <f>VLOOKUP(B7,G5:H10,2,FALSE)</f>
        <v>3</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5.25</v>
      </c>
    </row>
    <row r="45" spans="1:8" ht="30" customHeight="1" thickBot="1" x14ac:dyDescent="0.35">
      <c r="A45" s="34"/>
      <c r="B45" s="35"/>
    </row>
    <row r="46" spans="1:8" ht="30" customHeight="1" thickBot="1" x14ac:dyDescent="0.35">
      <c r="A46" s="109" t="s">
        <v>118</v>
      </c>
      <c r="B46" s="117"/>
    </row>
    <row r="47" spans="1:8" ht="80.25" customHeight="1" thickBot="1" x14ac:dyDescent="0.3">
      <c r="A47" s="115" t="s">
        <v>227</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Schede'!B51,"non utilizzata")</f>
        <v>40</v>
      </c>
      <c r="D2" s="104" t="s">
        <v>79</v>
      </c>
      <c r="E2" s="105"/>
      <c r="F2" s="67" t="s">
        <v>35</v>
      </c>
      <c r="H2" t="s">
        <v>35</v>
      </c>
    </row>
    <row r="3" spans="1:8" ht="45" customHeight="1" thickBot="1" x14ac:dyDescent="0.35">
      <c r="A3" s="111" t="s">
        <v>25</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1.5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112</v>
      </c>
      <c r="G38" s="7" t="s">
        <v>76</v>
      </c>
      <c r="H38" t="s">
        <v>75</v>
      </c>
    </row>
    <row r="39" spans="1:8" ht="30" customHeight="1" thickBot="1" x14ac:dyDescent="0.35">
      <c r="A39" s="15" t="s">
        <v>48</v>
      </c>
      <c r="B39" s="30">
        <f>VLOOKUP(B38,G56:H61,2,FALSE)</f>
        <v>5</v>
      </c>
      <c r="G39" s="7" t="s">
        <v>101</v>
      </c>
      <c r="H39">
        <v>1</v>
      </c>
    </row>
    <row r="40" spans="1:8" ht="30" customHeight="1" thickBot="1" x14ac:dyDescent="0.35">
      <c r="A40" s="32" t="s">
        <v>98</v>
      </c>
      <c r="B40" s="31">
        <f>IFERROR((B30+B33+B36+B39)/4,"-")</f>
        <v>1.75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2.625</v>
      </c>
    </row>
    <row r="45" spans="1:8" ht="30" customHeight="1" thickBot="1" x14ac:dyDescent="0.35">
      <c r="A45" s="34"/>
      <c r="B45" s="35"/>
    </row>
    <row r="46" spans="1:8" ht="30" customHeight="1" thickBot="1" x14ac:dyDescent="0.35">
      <c r="A46" s="109" t="s">
        <v>118</v>
      </c>
      <c r="B46" s="117"/>
    </row>
    <row r="47" spans="1:8" ht="56.25" customHeight="1" thickBot="1" x14ac:dyDescent="0.3">
      <c r="A47" s="115" t="s">
        <v>250</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Schede'!B52,"non utilizzata")</f>
        <v>41</v>
      </c>
      <c r="D2" s="104" t="s">
        <v>79</v>
      </c>
      <c r="E2" s="105"/>
      <c r="F2" s="67" t="s">
        <v>35</v>
      </c>
      <c r="H2" t="s">
        <v>35</v>
      </c>
    </row>
    <row r="3" spans="1:8" ht="45" customHeight="1" thickBot="1" x14ac:dyDescent="0.35">
      <c r="A3" s="111" t="s">
        <v>26</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1.5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1.875</v>
      </c>
    </row>
    <row r="45" spans="1:8" ht="30" customHeight="1" thickBot="1" x14ac:dyDescent="0.35">
      <c r="A45" s="34"/>
      <c r="B45" s="35"/>
    </row>
    <row r="46" spans="1:8" ht="30" customHeight="1" thickBot="1" x14ac:dyDescent="0.3">
      <c r="A46" s="109" t="s">
        <v>118</v>
      </c>
      <c r="B46" s="117"/>
    </row>
    <row r="47" spans="1:8" ht="34.5" customHeight="1" thickBot="1" x14ac:dyDescent="0.3">
      <c r="A47" s="115" t="s">
        <v>228</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Schede'!B53,"non utilizzata")</f>
        <v>42</v>
      </c>
      <c r="D2" s="104" t="s">
        <v>79</v>
      </c>
      <c r="E2" s="105"/>
      <c r="F2" s="67" t="s">
        <v>35</v>
      </c>
      <c r="H2" t="s">
        <v>35</v>
      </c>
    </row>
    <row r="3" spans="1:8" ht="45" customHeight="1" thickBot="1" x14ac:dyDescent="0.35">
      <c r="A3" s="111" t="s">
        <v>27</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60</v>
      </c>
    </row>
    <row r="17" spans="1:8" ht="30" customHeight="1" thickBot="1" x14ac:dyDescent="0.35">
      <c r="A17" s="15" t="s">
        <v>48</v>
      </c>
      <c r="B17" s="30">
        <f>VLOOKUP(B16,G22:H25,2,FALSE)</f>
        <v>1</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109</v>
      </c>
      <c r="G38" s="7" t="s">
        <v>76</v>
      </c>
      <c r="H38" t="s">
        <v>75</v>
      </c>
    </row>
    <row r="39" spans="1:8" ht="30" customHeight="1" thickBot="1" x14ac:dyDescent="0.35">
      <c r="A39" s="15" t="s">
        <v>48</v>
      </c>
      <c r="B39" s="30">
        <f>VLOOKUP(B38,G56:H61,2,FALSE)</f>
        <v>1</v>
      </c>
      <c r="G39" s="7" t="s">
        <v>101</v>
      </c>
      <c r="H39">
        <v>1</v>
      </c>
    </row>
    <row r="40" spans="1:8" ht="30" customHeight="1" thickBot="1" x14ac:dyDescent="0.35">
      <c r="A40" s="32" t="s">
        <v>98</v>
      </c>
      <c r="B40" s="31">
        <f>IFERROR((B30+B33+B36+B39)/4,"-")</f>
        <v>0.75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1.5</v>
      </c>
    </row>
    <row r="45" spans="1:8" ht="30" customHeight="1" thickBot="1" x14ac:dyDescent="0.35">
      <c r="A45" s="34"/>
      <c r="B45" s="35"/>
    </row>
    <row r="46" spans="1:8" ht="30" customHeight="1" thickBot="1" x14ac:dyDescent="0.35">
      <c r="A46" s="109" t="s">
        <v>118</v>
      </c>
      <c r="B46" s="117"/>
    </row>
    <row r="47" spans="1:8" ht="81" customHeight="1" thickBot="1" x14ac:dyDescent="0.3">
      <c r="A47" s="115" t="s">
        <v>229</v>
      </c>
      <c r="B47" s="116"/>
    </row>
    <row r="48" spans="1:8" ht="12.75" customHeight="1" thickBot="1" x14ac:dyDescent="0.35">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38" sqref="B3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Schede'!B54,"non utilizzata")</f>
        <v>43</v>
      </c>
      <c r="D2" s="104" t="s">
        <v>79</v>
      </c>
      <c r="E2" s="105"/>
      <c r="F2" s="67" t="s">
        <v>35</v>
      </c>
      <c r="H2" t="s">
        <v>35</v>
      </c>
    </row>
    <row r="3" spans="1:8" ht="45" customHeight="1" thickBot="1" x14ac:dyDescent="0.35">
      <c r="A3" s="111" t="s">
        <v>28</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56</v>
      </c>
      <c r="G13" s="7" t="s">
        <v>76</v>
      </c>
      <c r="H13" t="s">
        <v>75</v>
      </c>
    </row>
    <row r="14" spans="1:8" ht="30" customHeight="1" thickBot="1" x14ac:dyDescent="0.35">
      <c r="A14" s="26" t="s">
        <v>48</v>
      </c>
      <c r="B14" s="22">
        <f>VLOOKUP(B13,G17:H20,2,FALSE)</f>
        <v>3</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2.6666666666666665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3.333333333333333</v>
      </c>
    </row>
    <row r="45" spans="1:8" ht="30" customHeight="1" thickBot="1" x14ac:dyDescent="0.3">
      <c r="A45" s="34"/>
      <c r="B45" s="35"/>
    </row>
    <row r="46" spans="1:8" ht="30" customHeight="1" thickBot="1" x14ac:dyDescent="0.3">
      <c r="A46" s="109" t="s">
        <v>118</v>
      </c>
      <c r="B46" s="117"/>
    </row>
    <row r="47" spans="1:8" ht="32.25" customHeight="1" thickBot="1" x14ac:dyDescent="0.3">
      <c r="A47" s="115" t="s">
        <v>230</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13" sqref="B1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Schede'!B55,"non utilizzata")</f>
        <v>44</v>
      </c>
      <c r="D2" s="104" t="s">
        <v>79</v>
      </c>
      <c r="E2" s="105"/>
      <c r="F2" s="67" t="s">
        <v>35</v>
      </c>
      <c r="H2" t="s">
        <v>35</v>
      </c>
    </row>
    <row r="3" spans="1:8" ht="45" customHeight="1" thickBot="1" x14ac:dyDescent="0.35">
      <c r="A3" s="111" t="s">
        <v>132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2.916666666666667</v>
      </c>
    </row>
    <row r="45" spans="1:8" ht="30" customHeight="1" thickBot="1" x14ac:dyDescent="0.3">
      <c r="A45" s="34"/>
      <c r="B45" s="35"/>
    </row>
    <row r="46" spans="1:8" ht="30" customHeight="1" thickBot="1" x14ac:dyDescent="0.3">
      <c r="A46" s="109" t="s">
        <v>118</v>
      </c>
      <c r="B46" s="117"/>
    </row>
    <row r="47" spans="1:8" ht="69" customHeight="1" thickBot="1" x14ac:dyDescent="0.3">
      <c r="A47" s="115" t="s">
        <v>231</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E16" sqref="E1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Schede'!B56,"non utilizzata")</f>
        <v>45</v>
      </c>
      <c r="D2" s="104" t="s">
        <v>79</v>
      </c>
      <c r="E2" s="105"/>
      <c r="F2" s="67" t="s">
        <v>35</v>
      </c>
      <c r="H2" t="s">
        <v>35</v>
      </c>
    </row>
    <row r="3" spans="1:8" ht="45" customHeight="1" thickBot="1" x14ac:dyDescent="0.35">
      <c r="A3" s="111" t="s">
        <v>29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2.1666666666666665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110</v>
      </c>
      <c r="G38" s="7" t="s">
        <v>76</v>
      </c>
      <c r="H38" t="s">
        <v>75</v>
      </c>
    </row>
    <row r="39" spans="1:8" ht="30" customHeight="1" thickBot="1" x14ac:dyDescent="0.35">
      <c r="A39" s="15" t="s">
        <v>48</v>
      </c>
      <c r="B39" s="30">
        <f>VLOOKUP(B38,G56:H61,2,FALSE)</f>
        <v>2</v>
      </c>
      <c r="G39" s="7" t="s">
        <v>101</v>
      </c>
      <c r="H39">
        <v>1</v>
      </c>
    </row>
    <row r="40" spans="1:8" ht="30" customHeight="1" thickBot="1" x14ac:dyDescent="0.35">
      <c r="A40" s="32" t="s">
        <v>98</v>
      </c>
      <c r="B40" s="31">
        <f>IFERROR((B30+B33+B36+B39)/4,"-")</f>
        <v>1</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2.1666666666666665</v>
      </c>
    </row>
    <row r="45" spans="1:8" ht="30" customHeight="1" thickBot="1" x14ac:dyDescent="0.35">
      <c r="A45" s="34"/>
      <c r="B45" s="35"/>
    </row>
    <row r="46" spans="1:8" ht="30" customHeight="1" thickBot="1" x14ac:dyDescent="0.35">
      <c r="A46" s="109" t="s">
        <v>118</v>
      </c>
      <c r="B46" s="117"/>
    </row>
    <row r="47" spans="1:8" ht="53.25" customHeight="1" thickBot="1" x14ac:dyDescent="0.3">
      <c r="A47" s="115" t="s">
        <v>232</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t="str">
        <f>IF(F2="SI",'Indice Schede'!B57,"non utilizzata")</f>
        <v>non utilizzata</v>
      </c>
      <c r="D2" s="104" t="s">
        <v>79</v>
      </c>
      <c r="E2" s="105"/>
      <c r="F2" s="67" t="s">
        <v>36</v>
      </c>
      <c r="H2" t="s">
        <v>35</v>
      </c>
    </row>
    <row r="3" spans="1:8" ht="45" customHeight="1" thickBot="1" x14ac:dyDescent="0.35">
      <c r="A3" s="111" t="s">
        <v>243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3">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78"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3" zoomScaleNormal="100" zoomScaleSheetLayoutView="100" workbookViewId="0">
      <selection activeCell="S45" sqref="S4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Schede'!B13,"non utilizzata")</f>
        <v>2</v>
      </c>
      <c r="D2" s="104" t="s">
        <v>79</v>
      </c>
      <c r="E2" s="105"/>
      <c r="F2" s="67" t="s">
        <v>35</v>
      </c>
      <c r="H2" t="s">
        <v>35</v>
      </c>
    </row>
    <row r="3" spans="1:8" ht="45" customHeight="1" thickBot="1" x14ac:dyDescent="0.35">
      <c r="A3" s="111" t="s">
        <v>2</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51</v>
      </c>
      <c r="G10" s="7" t="s">
        <v>47</v>
      </c>
      <c r="H10">
        <v>5</v>
      </c>
    </row>
    <row r="11" spans="1:8" ht="30" customHeight="1" thickBot="1" x14ac:dyDescent="0.35">
      <c r="A11" s="26" t="s">
        <v>48</v>
      </c>
      <c r="B11" s="22">
        <f>VLOOKUP(B10,G13:H15,2,FALSE)</f>
        <v>2</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
      <c r="A23" s="15" t="s">
        <v>48</v>
      </c>
      <c r="B23" s="30">
        <f>VLOOKUP(B22,G31:H36,2,FALSE)</f>
        <v>1</v>
      </c>
      <c r="G23" s="11" t="s">
        <v>60</v>
      </c>
      <c r="H23">
        <v>1</v>
      </c>
    </row>
    <row r="24" spans="1:8" ht="30" customHeight="1" thickBot="1" x14ac:dyDescent="0.3">
      <c r="A24" s="19" t="s">
        <v>73</v>
      </c>
      <c r="B24" s="31">
        <f>IFERROR((B8+B11+B14+B17+B20+B23)/6,"-")</f>
        <v>2</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101</v>
      </c>
      <c r="G29" s="11" t="s">
        <v>65</v>
      </c>
      <c r="H29">
        <v>5</v>
      </c>
    </row>
    <row r="30" spans="1:8" ht="30" customHeight="1" thickBot="1" x14ac:dyDescent="0.3">
      <c r="A30" s="15" t="s">
        <v>48</v>
      </c>
      <c r="B30" s="30">
        <f>VLOOKUP(B29,G38:H43,2,FALSE)</f>
        <v>1</v>
      </c>
    </row>
    <row r="31" spans="1:8" ht="30" customHeight="1" thickBot="1" x14ac:dyDescent="0.3">
      <c r="A31" s="102" t="s">
        <v>86</v>
      </c>
      <c r="B31" s="103"/>
      <c r="G31" s="7" t="s">
        <v>76</v>
      </c>
      <c r="H31" t="s">
        <v>75</v>
      </c>
    </row>
    <row r="32" spans="1:8" ht="42" customHeight="1" thickBot="1" x14ac:dyDescent="0.3">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
      <c r="A34" s="102" t="s">
        <v>88</v>
      </c>
      <c r="B34" s="103"/>
      <c r="G34" s="11" t="s">
        <v>70</v>
      </c>
      <c r="H34">
        <v>3</v>
      </c>
    </row>
    <row r="35" spans="1:8" ht="30" customHeight="1" thickBot="1" x14ac:dyDescent="0.3">
      <c r="A35" s="29" t="s">
        <v>89</v>
      </c>
      <c r="B35" s="65" t="s">
        <v>90</v>
      </c>
      <c r="G35" s="11" t="s">
        <v>71</v>
      </c>
      <c r="H35">
        <v>4</v>
      </c>
    </row>
    <row r="36" spans="1:8" ht="30" customHeight="1" thickBot="1" x14ac:dyDescent="0.3">
      <c r="A36" s="15" t="s">
        <v>48</v>
      </c>
      <c r="B36" s="30">
        <f>VLOOKUP(B35,G48:H54,2,FALSE)</f>
        <v>0</v>
      </c>
      <c r="G36" s="11" t="s">
        <v>72</v>
      </c>
      <c r="H36">
        <v>5</v>
      </c>
    </row>
    <row r="37" spans="1:8" ht="30" customHeight="1" x14ac:dyDescent="0.25">
      <c r="A37" s="102" t="s">
        <v>96</v>
      </c>
      <c r="B37" s="103"/>
    </row>
    <row r="38" spans="1:8" ht="30" customHeight="1" thickBot="1" x14ac:dyDescent="0.3">
      <c r="A38" s="29" t="s">
        <v>97</v>
      </c>
      <c r="B38" s="65" t="s">
        <v>108</v>
      </c>
      <c r="G38" s="7" t="s">
        <v>76</v>
      </c>
      <c r="H38" t="s">
        <v>75</v>
      </c>
    </row>
    <row r="39" spans="1:8" ht="30" customHeight="1" thickBot="1" x14ac:dyDescent="0.3">
      <c r="A39" s="15" t="s">
        <v>48</v>
      </c>
      <c r="B39" s="30">
        <f>VLOOKUP(B38,G56:H61,2,FALSE)</f>
        <v>3</v>
      </c>
      <c r="G39" s="7" t="s">
        <v>101</v>
      </c>
      <c r="H39">
        <v>1</v>
      </c>
    </row>
    <row r="40" spans="1:8" ht="30" customHeight="1" thickBot="1" x14ac:dyDescent="0.3">
      <c r="A40" s="32" t="s">
        <v>98</v>
      </c>
      <c r="B40" s="31">
        <f>IFERROR((B30+B33+B36+B39)/4,"-")</f>
        <v>1.25</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f>IF(OR(B8="-",B11="-",B14="-",B17="-",B20="-",B23="-",B30="-",B33="-",B36="-",B39="-"),"Presenti campi non compilati",IFERROR(B24*B40,"-"))</f>
        <v>2.5</v>
      </c>
    </row>
    <row r="45" spans="1:8" ht="30" customHeight="1" thickBot="1" x14ac:dyDescent="0.3">
      <c r="A45" s="34"/>
      <c r="B45" s="35"/>
    </row>
    <row r="46" spans="1:8" ht="30" customHeight="1" thickBot="1" x14ac:dyDescent="0.3">
      <c r="A46" s="109" t="s">
        <v>118</v>
      </c>
      <c r="B46" s="117"/>
    </row>
    <row r="47" spans="1:8" ht="61.5" customHeight="1" thickBot="1" x14ac:dyDescent="0.3">
      <c r="A47" s="115" t="s">
        <v>200</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
      <c r="A2" s="14" t="s">
        <v>78</v>
      </c>
      <c r="B2" s="18" t="str">
        <f>IF(F2="SI",'Indice Schede'!B58,"non utilizzata")</f>
        <v>non utilizzata</v>
      </c>
      <c r="D2" s="104" t="s">
        <v>79</v>
      </c>
      <c r="E2" s="105"/>
      <c r="F2" s="67" t="s">
        <v>36</v>
      </c>
      <c r="H2" t="s">
        <v>35</v>
      </c>
    </row>
    <row r="3" spans="1:8" ht="45" customHeight="1" thickBot="1" x14ac:dyDescent="0.35">
      <c r="A3" s="111" t="s">
        <v>30</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3">
      <c r="A21" s="102" t="s">
        <v>66</v>
      </c>
      <c r="B21" s="103"/>
    </row>
    <row r="22" spans="1:8" ht="30" customHeight="1" thickBot="1" x14ac:dyDescent="0.3">
      <c r="A22" s="29" t="s">
        <v>67</v>
      </c>
      <c r="B22" s="65" t="s">
        <v>76</v>
      </c>
      <c r="G22" s="7" t="s">
        <v>76</v>
      </c>
      <c r="H22" t="s">
        <v>75</v>
      </c>
    </row>
    <row r="23" spans="1:8" ht="30" customHeight="1" thickBot="1" x14ac:dyDescent="0.35">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76</v>
      </c>
      <c r="G29" s="11" t="s">
        <v>65</v>
      </c>
      <c r="H29">
        <v>5</v>
      </c>
    </row>
    <row r="30" spans="1:8" ht="30" customHeight="1" thickBot="1" x14ac:dyDescent="0.35">
      <c r="A30" s="15" t="s">
        <v>48</v>
      </c>
      <c r="B30" s="30" t="str">
        <f>VLOOKUP(B29,G38:H43,2,FALSE)</f>
        <v>-</v>
      </c>
    </row>
    <row r="31" spans="1:8" ht="30" customHeight="1" thickBot="1" x14ac:dyDescent="0.35">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5">
      <c r="A34" s="102" t="s">
        <v>88</v>
      </c>
      <c r="B34" s="103"/>
      <c r="G34" s="11" t="s">
        <v>70</v>
      </c>
      <c r="H34">
        <v>3</v>
      </c>
    </row>
    <row r="35" spans="1:8" ht="30" customHeight="1" thickBot="1" x14ac:dyDescent="0.3">
      <c r="A35" s="29" t="s">
        <v>89</v>
      </c>
      <c r="B35" s="65" t="s">
        <v>76</v>
      </c>
      <c r="G35" s="11" t="s">
        <v>71</v>
      </c>
      <c r="H35">
        <v>4</v>
      </c>
    </row>
    <row r="36" spans="1:8" ht="30" customHeight="1" thickBot="1" x14ac:dyDescent="0.35">
      <c r="A36" s="15" t="s">
        <v>48</v>
      </c>
      <c r="B36" s="30" t="str">
        <f>VLOOKUP(B35,G48:H54,2,FALSE)</f>
        <v>-</v>
      </c>
      <c r="G36" s="11" t="s">
        <v>72</v>
      </c>
      <c r="H36">
        <v>5</v>
      </c>
    </row>
    <row r="37" spans="1:8" ht="30" customHeight="1" x14ac:dyDescent="0.3">
      <c r="A37" s="102" t="s">
        <v>96</v>
      </c>
      <c r="B37" s="103"/>
    </row>
    <row r="38" spans="1:8" ht="30" customHeight="1" thickBot="1" x14ac:dyDescent="0.3">
      <c r="A38" s="29" t="s">
        <v>97</v>
      </c>
      <c r="B38" s="65" t="s">
        <v>76</v>
      </c>
      <c r="G38" s="7" t="s">
        <v>76</v>
      </c>
      <c r="H38" t="s">
        <v>75</v>
      </c>
    </row>
    <row r="39" spans="1:8" ht="30" customHeight="1" thickBot="1" x14ac:dyDescent="0.35">
      <c r="A39" s="15" t="s">
        <v>48</v>
      </c>
      <c r="B39" s="30" t="str">
        <f>VLOOKUP(B38,G56:H61,2,FALSE)</f>
        <v>-</v>
      </c>
      <c r="G39" s="7" t="s">
        <v>101</v>
      </c>
      <c r="H39">
        <v>1</v>
      </c>
    </row>
    <row r="40" spans="1:8" ht="30" customHeight="1" thickBot="1" x14ac:dyDescent="0.35">
      <c r="A40" s="32" t="s">
        <v>98</v>
      </c>
      <c r="B40" s="31" t="str">
        <f>IFERROR((B30+B33+B36+B39)/4,"-")</f>
        <v>-</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55.5"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B22" sqref="B2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Schede'!B59,"non utilizzata")</f>
        <v>48</v>
      </c>
      <c r="D2" s="104" t="s">
        <v>79</v>
      </c>
      <c r="E2" s="105"/>
      <c r="F2" s="67" t="s">
        <v>35</v>
      </c>
      <c r="H2" t="s">
        <v>35</v>
      </c>
    </row>
    <row r="3" spans="1:8" ht="45" customHeight="1" thickBot="1" x14ac:dyDescent="0.35">
      <c r="A3" s="111" t="s">
        <v>31</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61</v>
      </c>
    </row>
    <row r="17" spans="1:8" ht="30" customHeight="1" thickBot="1" x14ac:dyDescent="0.35">
      <c r="A17" s="15" t="s">
        <v>48</v>
      </c>
      <c r="B17" s="30">
        <f>VLOOKUP(B16,G22:H25,2,FALSE)</f>
        <v>3</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69</v>
      </c>
      <c r="G22" s="7" t="s">
        <v>76</v>
      </c>
      <c r="H22" t="s">
        <v>75</v>
      </c>
    </row>
    <row r="23" spans="1:8" ht="30" customHeight="1" thickBot="1" x14ac:dyDescent="0.35">
      <c r="A23" s="15" t="s">
        <v>48</v>
      </c>
      <c r="B23" s="30">
        <f>VLOOKUP(B22,G31:H36,2,FALSE)</f>
        <v>2</v>
      </c>
      <c r="G23" s="11" t="s">
        <v>60</v>
      </c>
      <c r="H23">
        <v>1</v>
      </c>
    </row>
    <row r="24" spans="1:8" ht="30" customHeight="1" thickBot="1" x14ac:dyDescent="0.3">
      <c r="A24" s="19" t="s">
        <v>73</v>
      </c>
      <c r="B24" s="31">
        <f>IFERROR((B8+B11+B14+B17+B20+B23)/6,"-")</f>
        <v>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
      <c r="A45" s="34"/>
      <c r="B45" s="35"/>
    </row>
    <row r="46" spans="1:8" ht="30" customHeight="1" thickBot="1" x14ac:dyDescent="0.3">
      <c r="A46" s="109" t="s">
        <v>118</v>
      </c>
      <c r="B46" s="117"/>
    </row>
    <row r="47" spans="1:8" ht="86.25" customHeight="1" thickBot="1" x14ac:dyDescent="0.3">
      <c r="A47" s="115" t="s">
        <v>233</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3">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3">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3">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3">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t="str">
        <f>IF(F2="SI",'Indice Schede'!B60,"non utilizzata")</f>
        <v>non utilizzata</v>
      </c>
      <c r="D2" s="104" t="s">
        <v>79</v>
      </c>
      <c r="E2" s="105"/>
      <c r="F2" s="67" t="s">
        <v>36</v>
      </c>
      <c r="H2" t="s">
        <v>35</v>
      </c>
    </row>
    <row r="3" spans="1:8" ht="45" customHeight="1" thickBot="1" x14ac:dyDescent="0.35">
      <c r="A3" s="111" t="s">
        <v>189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76</v>
      </c>
      <c r="G7" s="8" t="s">
        <v>44</v>
      </c>
      <c r="H7">
        <v>2</v>
      </c>
    </row>
    <row r="8" spans="1:8" ht="30" customHeight="1" thickBot="1" x14ac:dyDescent="0.3">
      <c r="A8" s="23" t="s">
        <v>48</v>
      </c>
      <c r="B8" s="22" t="str">
        <f>VLOOKUP(B7,G5:H10,2,FALSE)</f>
        <v>-</v>
      </c>
      <c r="G8" s="7" t="s">
        <v>45</v>
      </c>
      <c r="H8">
        <v>3</v>
      </c>
    </row>
    <row r="9" spans="1:8" ht="30" customHeight="1" thickBot="1" x14ac:dyDescent="0.3">
      <c r="A9" s="102" t="s">
        <v>49</v>
      </c>
      <c r="B9" s="103"/>
      <c r="G9" s="7" t="s">
        <v>46</v>
      </c>
      <c r="H9">
        <v>4</v>
      </c>
    </row>
    <row r="10" spans="1:8" ht="30" customHeight="1" thickBot="1" x14ac:dyDescent="0.3">
      <c r="A10" s="25" t="s">
        <v>50</v>
      </c>
      <c r="B10" s="66" t="s">
        <v>76</v>
      </c>
      <c r="G10" s="7" t="s">
        <v>47</v>
      </c>
      <c r="H10">
        <v>5</v>
      </c>
    </row>
    <row r="11" spans="1:8" ht="30" customHeight="1" thickBot="1" x14ac:dyDescent="0.35">
      <c r="A11" s="26" t="s">
        <v>48</v>
      </c>
      <c r="B11" s="22" t="str">
        <f>VLOOKUP(B10,G13:H15,2,FALSE)</f>
        <v>-</v>
      </c>
    </row>
    <row r="12" spans="1:8" ht="30" customHeight="1" x14ac:dyDescent="0.25">
      <c r="A12" s="102" t="s">
        <v>53</v>
      </c>
      <c r="B12" s="103"/>
      <c r="G12" s="12"/>
    </row>
    <row r="13" spans="1:8" ht="30" customHeight="1" thickBot="1" x14ac:dyDescent="0.3">
      <c r="A13" s="27" t="s">
        <v>54</v>
      </c>
      <c r="B13" s="66" t="s">
        <v>76</v>
      </c>
      <c r="G13" s="7" t="s">
        <v>76</v>
      </c>
      <c r="H13" t="s">
        <v>75</v>
      </c>
    </row>
    <row r="14" spans="1:8" ht="30" customHeight="1" thickBot="1" x14ac:dyDescent="0.35">
      <c r="A14" s="26" t="s">
        <v>48</v>
      </c>
      <c r="B14" s="22" t="str">
        <f>VLOOKUP(B13,G17:H20,2,FALSE)</f>
        <v>-</v>
      </c>
      <c r="G14" s="7" t="s">
        <v>51</v>
      </c>
      <c r="H14">
        <v>2</v>
      </c>
    </row>
    <row r="15" spans="1:8" ht="30" customHeight="1" thickBot="1" x14ac:dyDescent="0.3">
      <c r="A15" s="102" t="s">
        <v>58</v>
      </c>
      <c r="B15" s="103"/>
      <c r="G15" s="7" t="s">
        <v>52</v>
      </c>
      <c r="H15">
        <v>5</v>
      </c>
    </row>
    <row r="16" spans="1:8" ht="39" customHeight="1" x14ac:dyDescent="0.25">
      <c r="A16" s="28" t="s">
        <v>59</v>
      </c>
      <c r="B16" s="65" t="s">
        <v>76</v>
      </c>
    </row>
    <row r="17" spans="1:8" ht="30" customHeight="1" thickBot="1" x14ac:dyDescent="0.35">
      <c r="A17" s="15" t="s">
        <v>48</v>
      </c>
      <c r="B17" s="30" t="str">
        <f>VLOOKUP(B16,G22:H25,2,FALSE)</f>
        <v>-</v>
      </c>
      <c r="G17" s="7" t="s">
        <v>76</v>
      </c>
      <c r="H17" t="s">
        <v>75</v>
      </c>
    </row>
    <row r="18" spans="1:8" ht="30" customHeight="1" thickBot="1" x14ac:dyDescent="0.3">
      <c r="A18" s="102" t="s">
        <v>63</v>
      </c>
      <c r="B18" s="103"/>
      <c r="G18" s="11" t="s">
        <v>55</v>
      </c>
      <c r="H18">
        <v>1</v>
      </c>
    </row>
    <row r="19" spans="1:8" ht="30" customHeight="1" thickBot="1" x14ac:dyDescent="0.3">
      <c r="A19" s="29" t="s">
        <v>77</v>
      </c>
      <c r="B19" s="65" t="s">
        <v>76</v>
      </c>
      <c r="G19" s="11" t="s">
        <v>56</v>
      </c>
      <c r="H19">
        <v>3</v>
      </c>
    </row>
    <row r="20" spans="1:8" ht="30" customHeight="1" thickBot="1" x14ac:dyDescent="0.3">
      <c r="A20" s="15" t="s">
        <v>48</v>
      </c>
      <c r="B20" s="30" t="str">
        <f>VLOOKUP(B19,G27:H29,2,FALSE)</f>
        <v>-</v>
      </c>
      <c r="G20" s="11" t="s">
        <v>57</v>
      </c>
      <c r="H20">
        <v>5</v>
      </c>
    </row>
    <row r="21" spans="1:8" ht="30" customHeight="1" x14ac:dyDescent="0.3">
      <c r="A21" s="102" t="s">
        <v>66</v>
      </c>
      <c r="B21" s="103"/>
    </row>
    <row r="22" spans="1:8" ht="30" customHeight="1" thickBot="1" x14ac:dyDescent="0.3">
      <c r="A22" s="29" t="s">
        <v>67</v>
      </c>
      <c r="B22" s="65" t="s">
        <v>76</v>
      </c>
      <c r="G22" s="7" t="s">
        <v>76</v>
      </c>
      <c r="H22" t="s">
        <v>75</v>
      </c>
    </row>
    <row r="23" spans="1:8" ht="30" customHeight="1" thickBot="1" x14ac:dyDescent="0.3">
      <c r="A23" s="15" t="s">
        <v>48</v>
      </c>
      <c r="B23" s="30" t="str">
        <f>VLOOKUP(B22,G31:H36,2,FALSE)</f>
        <v>-</v>
      </c>
      <c r="G23" s="11" t="s">
        <v>60</v>
      </c>
      <c r="H23">
        <v>1</v>
      </c>
    </row>
    <row r="24" spans="1:8" ht="30" customHeight="1" thickBot="1" x14ac:dyDescent="0.3">
      <c r="A24" s="19" t="s">
        <v>73</v>
      </c>
      <c r="B24" s="31" t="str">
        <f>IFERROR((B8+B11+B14+B17+B20+B23)/6,"-")</f>
        <v>-</v>
      </c>
      <c r="G24" s="13" t="s">
        <v>61</v>
      </c>
      <c r="H24">
        <v>3</v>
      </c>
    </row>
    <row r="25" spans="1:8" ht="30" customHeight="1" thickBot="1" x14ac:dyDescent="0.3">
      <c r="A25" s="113" t="s">
        <v>74</v>
      </c>
      <c r="B25" s="114"/>
      <c r="G25" s="11" t="s">
        <v>62</v>
      </c>
      <c r="H25">
        <v>5</v>
      </c>
    </row>
    <row r="26" spans="1:8" ht="9.75" customHeight="1" thickBot="1" x14ac:dyDescent="0.3"/>
    <row r="27" spans="1:8" ht="30" customHeight="1" thickBot="1" x14ac:dyDescent="0.3">
      <c r="A27" s="109" t="s">
        <v>83</v>
      </c>
      <c r="B27" s="110"/>
      <c r="G27" s="7" t="s">
        <v>76</v>
      </c>
      <c r="H27" t="s">
        <v>75</v>
      </c>
    </row>
    <row r="28" spans="1:8" ht="30" customHeight="1" thickBot="1" x14ac:dyDescent="0.3">
      <c r="A28" s="102" t="s">
        <v>84</v>
      </c>
      <c r="B28" s="103"/>
      <c r="G28" s="11" t="s">
        <v>64</v>
      </c>
      <c r="H28">
        <v>1</v>
      </c>
    </row>
    <row r="29" spans="1:8" ht="66.75" customHeight="1" thickBot="1" x14ac:dyDescent="0.3">
      <c r="A29" s="29" t="s">
        <v>85</v>
      </c>
      <c r="B29" s="65" t="s">
        <v>76</v>
      </c>
      <c r="G29" s="11" t="s">
        <v>65</v>
      </c>
      <c r="H29">
        <v>5</v>
      </c>
    </row>
    <row r="30" spans="1:8" ht="30" customHeight="1" thickBot="1" x14ac:dyDescent="0.3">
      <c r="A30" s="15" t="s">
        <v>48</v>
      </c>
      <c r="B30" s="30" t="str">
        <f>VLOOKUP(B29,G38:H43,2,FALSE)</f>
        <v>-</v>
      </c>
    </row>
    <row r="31" spans="1:8" ht="30" customHeight="1" thickBot="1" x14ac:dyDescent="0.3">
      <c r="A31" s="102" t="s">
        <v>86</v>
      </c>
      <c r="B31" s="103"/>
      <c r="G31" s="7" t="s">
        <v>76</v>
      </c>
      <c r="H31" t="s">
        <v>75</v>
      </c>
    </row>
    <row r="32" spans="1:8" ht="42" customHeight="1" thickBot="1" x14ac:dyDescent="0.3">
      <c r="A32" s="29" t="s">
        <v>87</v>
      </c>
      <c r="B32" s="65" t="s">
        <v>76</v>
      </c>
      <c r="G32" s="11" t="s">
        <v>68</v>
      </c>
      <c r="H32">
        <v>1</v>
      </c>
    </row>
    <row r="33" spans="1:8" ht="43.5" customHeight="1" thickBot="1" x14ac:dyDescent="0.3">
      <c r="A33" s="15" t="s">
        <v>48</v>
      </c>
      <c r="B33" s="30" t="str">
        <f>VLOOKUP(B32,G27:H29,2,FALSE)</f>
        <v>-</v>
      </c>
      <c r="G33" s="11" t="s">
        <v>69</v>
      </c>
      <c r="H33">
        <v>2</v>
      </c>
    </row>
    <row r="34" spans="1:8" ht="30" customHeight="1" thickBot="1" x14ac:dyDescent="0.3">
      <c r="A34" s="102" t="s">
        <v>88</v>
      </c>
      <c r="B34" s="103"/>
      <c r="G34" s="11" t="s">
        <v>70</v>
      </c>
      <c r="H34">
        <v>3</v>
      </c>
    </row>
    <row r="35" spans="1:8" ht="30" customHeight="1" thickBot="1" x14ac:dyDescent="0.3">
      <c r="A35" s="29" t="s">
        <v>89</v>
      </c>
      <c r="B35" s="65" t="s">
        <v>76</v>
      </c>
      <c r="G35" s="11" t="s">
        <v>71</v>
      </c>
      <c r="H35">
        <v>4</v>
      </c>
    </row>
    <row r="36" spans="1:8" ht="30" customHeight="1" thickBot="1" x14ac:dyDescent="0.3">
      <c r="A36" s="15" t="s">
        <v>48</v>
      </c>
      <c r="B36" s="30" t="str">
        <f>VLOOKUP(B35,G48:H54,2,FALSE)</f>
        <v>-</v>
      </c>
      <c r="G36" s="11" t="s">
        <v>72</v>
      </c>
      <c r="H36">
        <v>5</v>
      </c>
    </row>
    <row r="37" spans="1:8" ht="30" customHeight="1" x14ac:dyDescent="0.25">
      <c r="A37" s="102" t="s">
        <v>96</v>
      </c>
      <c r="B37" s="103"/>
    </row>
    <row r="38" spans="1:8" ht="30" customHeight="1" thickBot="1" x14ac:dyDescent="0.3">
      <c r="A38" s="29" t="s">
        <v>97</v>
      </c>
      <c r="B38" s="65" t="s">
        <v>76</v>
      </c>
      <c r="G38" s="7" t="s">
        <v>76</v>
      </c>
      <c r="H38" t="s">
        <v>75</v>
      </c>
    </row>
    <row r="39" spans="1:8" ht="30" customHeight="1" thickBot="1" x14ac:dyDescent="0.3">
      <c r="A39" s="15" t="s">
        <v>48</v>
      </c>
      <c r="B39" s="30" t="str">
        <f>VLOOKUP(B38,G56:H61,2,FALSE)</f>
        <v>-</v>
      </c>
      <c r="G39" s="7" t="s">
        <v>101</v>
      </c>
      <c r="H39">
        <v>1</v>
      </c>
    </row>
    <row r="40" spans="1:8" ht="30" customHeight="1" thickBot="1" x14ac:dyDescent="0.3">
      <c r="A40" s="32" t="s">
        <v>98</v>
      </c>
      <c r="B40" s="31" t="str">
        <f>IFERROR((B30+B33+B36+B39)/4,"-")</f>
        <v>-</v>
      </c>
      <c r="G40" s="7" t="s">
        <v>102</v>
      </c>
      <c r="H40">
        <v>2</v>
      </c>
    </row>
    <row r="41" spans="1:8" ht="30" customHeight="1" thickBot="1" x14ac:dyDescent="0.3">
      <c r="A41" s="113" t="s">
        <v>99</v>
      </c>
      <c r="B41" s="114"/>
      <c r="G41" s="7" t="s">
        <v>103</v>
      </c>
      <c r="H41">
        <v>3</v>
      </c>
    </row>
    <row r="42" spans="1:8" ht="30" customHeight="1" thickBot="1" x14ac:dyDescent="0.3">
      <c r="A42" s="20"/>
      <c r="B42" s="20"/>
      <c r="G42" s="7" t="s">
        <v>104</v>
      </c>
      <c r="H42">
        <v>4</v>
      </c>
    </row>
    <row r="43" spans="1:8" ht="30" customHeight="1" thickBot="1" x14ac:dyDescent="0.3">
      <c r="A43" s="109" t="s">
        <v>100</v>
      </c>
      <c r="B43" s="117"/>
      <c r="G43" s="7" t="s">
        <v>105</v>
      </c>
      <c r="H43">
        <v>5</v>
      </c>
    </row>
    <row r="44" spans="1:8" ht="30" customHeight="1" thickBot="1" x14ac:dyDescent="0.3">
      <c r="A44" s="33" t="s">
        <v>113</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9" t="s">
        <v>118</v>
      </c>
      <c r="B46" s="117"/>
    </row>
    <row r="47" spans="1:8" ht="30" customHeight="1" thickBot="1" x14ac:dyDescent="0.3">
      <c r="A47" s="115"/>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Schede'!B14,"non utilizzata")</f>
        <v>3</v>
      </c>
      <c r="D2" s="104" t="s">
        <v>79</v>
      </c>
      <c r="E2" s="105"/>
      <c r="F2" s="67" t="s">
        <v>35</v>
      </c>
      <c r="H2" t="s">
        <v>35</v>
      </c>
    </row>
    <row r="3" spans="1:8" ht="45" customHeight="1" thickBot="1" x14ac:dyDescent="0.35">
      <c r="A3" s="111" t="s">
        <v>3</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46</v>
      </c>
      <c r="G7" s="8" t="s">
        <v>44</v>
      </c>
      <c r="H7">
        <v>2</v>
      </c>
    </row>
    <row r="8" spans="1:8" ht="30" customHeight="1" thickBot="1" x14ac:dyDescent="0.3">
      <c r="A8" s="23" t="s">
        <v>48</v>
      </c>
      <c r="B8" s="22">
        <f>VLOOKUP(B7,G5:H10,2,FALSE)</f>
        <v>4</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2.8333333333333335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4.25</v>
      </c>
    </row>
    <row r="45" spans="1:8" ht="30" customHeight="1" thickBot="1" x14ac:dyDescent="0.35">
      <c r="A45" s="34"/>
      <c r="B45" s="35"/>
    </row>
    <row r="46" spans="1:8" ht="30" customHeight="1" thickBot="1" x14ac:dyDescent="0.3">
      <c r="A46" s="109" t="s">
        <v>118</v>
      </c>
      <c r="B46" s="117"/>
    </row>
    <row r="47" spans="1:8" ht="81.75" customHeight="1" thickBot="1" x14ac:dyDescent="0.3">
      <c r="A47" s="115" t="s">
        <v>201</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Schede'!B15,"non utilizzata")</f>
        <v>4</v>
      </c>
      <c r="D2" s="104" t="s">
        <v>79</v>
      </c>
      <c r="E2" s="105"/>
      <c r="F2" s="67" t="s">
        <v>35</v>
      </c>
      <c r="H2" t="s">
        <v>35</v>
      </c>
    </row>
    <row r="3" spans="1:8" ht="45" customHeight="1" thickBot="1" x14ac:dyDescent="0.35">
      <c r="A3" s="111" t="s">
        <v>4</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2.3333333333333335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2.916666666666667</v>
      </c>
    </row>
    <row r="45" spans="1:8" ht="30" customHeight="1" thickBot="1" x14ac:dyDescent="0.35">
      <c r="A45" s="34"/>
      <c r="B45" s="35"/>
    </row>
    <row r="46" spans="1:8" ht="30" customHeight="1" thickBot="1" x14ac:dyDescent="0.35">
      <c r="A46" s="109" t="s">
        <v>118</v>
      </c>
      <c r="B46" s="117"/>
    </row>
    <row r="47" spans="1:8" s="5" customFormat="1" ht="78.75" customHeight="1" thickBot="1" x14ac:dyDescent="0.3">
      <c r="A47" s="115" t="s">
        <v>202</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5">
      <c r="G51" s="7" t="s">
        <v>92</v>
      </c>
      <c r="H51">
        <v>2</v>
      </c>
    </row>
    <row r="52" spans="7:8" ht="30" customHeight="1" thickBot="1" x14ac:dyDescent="0.35">
      <c r="G52" s="7" t="s">
        <v>93</v>
      </c>
      <c r="H52">
        <v>3</v>
      </c>
    </row>
    <row r="53" spans="7:8" ht="30" customHeight="1" thickBot="1" x14ac:dyDescent="0.35">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Schede'!B16,"non utilizzata")</f>
        <v>5</v>
      </c>
      <c r="D2" s="104" t="s">
        <v>79</v>
      </c>
      <c r="E2" s="105"/>
      <c r="F2" s="67" t="s">
        <v>35</v>
      </c>
      <c r="H2" t="s">
        <v>35</v>
      </c>
    </row>
    <row r="3" spans="1:8" ht="45" customHeight="1" thickBot="1" x14ac:dyDescent="0.35">
      <c r="A3" s="111" t="s">
        <v>5</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44</v>
      </c>
      <c r="G7" s="8" t="s">
        <v>44</v>
      </c>
      <c r="H7">
        <v>2</v>
      </c>
    </row>
    <row r="8" spans="1:8" ht="30" customHeight="1" thickBot="1" x14ac:dyDescent="0.3">
      <c r="A8" s="23" t="s">
        <v>48</v>
      </c>
      <c r="B8" s="22">
        <f>VLOOKUP(B7,G5:H10,2,FALSE)</f>
        <v>2</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55</v>
      </c>
      <c r="G13" s="7" t="s">
        <v>76</v>
      </c>
      <c r="H13" t="s">
        <v>75</v>
      </c>
    </row>
    <row r="14" spans="1:8" ht="30" customHeight="1" thickBot="1" x14ac:dyDescent="0.35">
      <c r="A14" s="26" t="s">
        <v>48</v>
      </c>
      <c r="B14" s="22">
        <f>VLOOKUP(B13,G17:H20,2,FALSE)</f>
        <v>1</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2.5</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91</v>
      </c>
      <c r="G35" s="11" t="s">
        <v>71</v>
      </c>
      <c r="H35">
        <v>4</v>
      </c>
    </row>
    <row r="36" spans="1:8" ht="30" customHeight="1" thickBot="1" x14ac:dyDescent="0.35">
      <c r="A36" s="15" t="s">
        <v>48</v>
      </c>
      <c r="B36" s="30">
        <f>VLOOKUP(B35,G48:H54,2,FALSE)</f>
        <v>1</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5">
      <c r="A45" s="34"/>
      <c r="B45" s="35"/>
    </row>
    <row r="46" spans="1:8" ht="30" customHeight="1" thickBot="1" x14ac:dyDescent="0.3">
      <c r="A46" s="109" t="s">
        <v>118</v>
      </c>
      <c r="B46" s="117"/>
    </row>
    <row r="47" spans="1:8" ht="80.25" customHeight="1" thickBot="1" x14ac:dyDescent="0.3">
      <c r="A47" s="115" t="s">
        <v>202</v>
      </c>
      <c r="B47" s="116"/>
    </row>
    <row r="48" spans="1:8" ht="12.75" customHeight="1" thickBot="1" x14ac:dyDescent="0.3">
      <c r="G48" s="7" t="s">
        <v>76</v>
      </c>
      <c r="H48" t="s">
        <v>75</v>
      </c>
    </row>
    <row r="49" spans="7:8" ht="7.5" customHeight="1" thickBot="1" x14ac:dyDescent="0.3">
      <c r="G49" s="7" t="s">
        <v>90</v>
      </c>
      <c r="H49">
        <v>0</v>
      </c>
    </row>
    <row r="50" spans="7:8" ht="30" customHeight="1" thickBot="1" x14ac:dyDescent="0.3">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78</v>
      </c>
      <c r="B2" s="18">
        <f>IF(F2="SI",'Indice Schede'!B17,"non utilizzata")</f>
        <v>6</v>
      </c>
      <c r="D2" s="104" t="s">
        <v>79</v>
      </c>
      <c r="E2" s="105"/>
      <c r="F2" s="67" t="s">
        <v>35</v>
      </c>
      <c r="H2" t="s">
        <v>35</v>
      </c>
    </row>
    <row r="3" spans="1:8" ht="45" customHeight="1" thickBot="1" x14ac:dyDescent="0.35">
      <c r="A3" s="111" t="s">
        <v>119</v>
      </c>
      <c r="B3" s="112"/>
      <c r="H3" t="s">
        <v>36</v>
      </c>
    </row>
    <row r="4" spans="1:8" ht="31.5" customHeight="1" thickBot="1" x14ac:dyDescent="0.3">
      <c r="A4" s="109" t="s">
        <v>38</v>
      </c>
      <c r="B4" s="110"/>
      <c r="D4" s="106" t="s">
        <v>80</v>
      </c>
      <c r="E4" s="107"/>
      <c r="F4" s="108"/>
    </row>
    <row r="5" spans="1:8" thickBot="1" x14ac:dyDescent="0.35">
      <c r="A5" s="16" t="s">
        <v>39</v>
      </c>
      <c r="B5" s="17" t="s">
        <v>40</v>
      </c>
      <c r="G5" s="9" t="s">
        <v>76</v>
      </c>
      <c r="H5" t="s">
        <v>75</v>
      </c>
    </row>
    <row r="6" spans="1:8" ht="30" customHeight="1" thickBot="1" x14ac:dyDescent="0.3">
      <c r="A6" s="102" t="s">
        <v>41</v>
      </c>
      <c r="B6" s="103"/>
      <c r="G6" s="10" t="s">
        <v>43</v>
      </c>
      <c r="H6">
        <v>1</v>
      </c>
    </row>
    <row r="7" spans="1:8" ht="30" customHeight="1" thickBot="1" x14ac:dyDescent="0.3">
      <c r="A7" s="24" t="s">
        <v>42</v>
      </c>
      <c r="B7" s="65" t="s">
        <v>43</v>
      </c>
      <c r="G7" s="8" t="s">
        <v>44</v>
      </c>
      <c r="H7">
        <v>2</v>
      </c>
    </row>
    <row r="8" spans="1:8" ht="30" customHeight="1" thickBot="1" x14ac:dyDescent="0.3">
      <c r="A8" s="23" t="s">
        <v>48</v>
      </c>
      <c r="B8" s="22">
        <f>VLOOKUP(B7,G5:H10,2,FALSE)</f>
        <v>1</v>
      </c>
      <c r="G8" s="7" t="s">
        <v>45</v>
      </c>
      <c r="H8">
        <v>3</v>
      </c>
    </row>
    <row r="9" spans="1:8" ht="30" customHeight="1" thickBot="1" x14ac:dyDescent="0.3">
      <c r="A9" s="102" t="s">
        <v>49</v>
      </c>
      <c r="B9" s="103"/>
      <c r="G9" s="7" t="s">
        <v>46</v>
      </c>
      <c r="H9">
        <v>4</v>
      </c>
    </row>
    <row r="10" spans="1:8" ht="30" customHeight="1" thickBot="1" x14ac:dyDescent="0.3">
      <c r="A10" s="25" t="s">
        <v>50</v>
      </c>
      <c r="B10" s="66" t="s">
        <v>52</v>
      </c>
      <c r="G10" s="7" t="s">
        <v>47</v>
      </c>
      <c r="H10">
        <v>5</v>
      </c>
    </row>
    <row r="11" spans="1:8" ht="30" customHeight="1" thickBot="1" x14ac:dyDescent="0.35">
      <c r="A11" s="26" t="s">
        <v>48</v>
      </c>
      <c r="B11" s="22">
        <f>VLOOKUP(B10,G13:H15,2,FALSE)</f>
        <v>5</v>
      </c>
    </row>
    <row r="12" spans="1:8" ht="30" customHeight="1" x14ac:dyDescent="0.25">
      <c r="A12" s="102" t="s">
        <v>53</v>
      </c>
      <c r="B12" s="103"/>
      <c r="G12" s="12"/>
    </row>
    <row r="13" spans="1:8" ht="30" customHeight="1" thickBot="1" x14ac:dyDescent="0.3">
      <c r="A13" s="27" t="s">
        <v>54</v>
      </c>
      <c r="B13" s="66" t="s">
        <v>57</v>
      </c>
      <c r="G13" s="7" t="s">
        <v>76</v>
      </c>
      <c r="H13" t="s">
        <v>75</v>
      </c>
    </row>
    <row r="14" spans="1:8" ht="30" customHeight="1" thickBot="1" x14ac:dyDescent="0.35">
      <c r="A14" s="26" t="s">
        <v>48</v>
      </c>
      <c r="B14" s="22">
        <f>VLOOKUP(B13,G17:H20,2,FALSE)</f>
        <v>5</v>
      </c>
      <c r="G14" s="7" t="s">
        <v>51</v>
      </c>
      <c r="H14">
        <v>2</v>
      </c>
    </row>
    <row r="15" spans="1:8" ht="30" customHeight="1" thickBot="1" x14ac:dyDescent="0.3">
      <c r="A15" s="102" t="s">
        <v>58</v>
      </c>
      <c r="B15" s="103"/>
      <c r="G15" s="7" t="s">
        <v>52</v>
      </c>
      <c r="H15">
        <v>5</v>
      </c>
    </row>
    <row r="16" spans="1:8" ht="39" customHeight="1" x14ac:dyDescent="0.25">
      <c r="A16" s="28" t="s">
        <v>59</v>
      </c>
      <c r="B16" s="65" t="s">
        <v>62</v>
      </c>
    </row>
    <row r="17" spans="1:8" ht="30" customHeight="1" thickBot="1" x14ac:dyDescent="0.35">
      <c r="A17" s="15" t="s">
        <v>48</v>
      </c>
      <c r="B17" s="30">
        <f>VLOOKUP(B16,G22:H25,2,FALSE)</f>
        <v>5</v>
      </c>
      <c r="G17" s="7" t="s">
        <v>76</v>
      </c>
      <c r="H17" t="s">
        <v>75</v>
      </c>
    </row>
    <row r="18" spans="1:8" ht="30" customHeight="1" thickBot="1" x14ac:dyDescent="0.3">
      <c r="A18" s="102" t="s">
        <v>63</v>
      </c>
      <c r="B18" s="103"/>
      <c r="G18" s="11" t="s">
        <v>55</v>
      </c>
      <c r="H18">
        <v>1</v>
      </c>
    </row>
    <row r="19" spans="1:8" ht="30" customHeight="1" thickBot="1" x14ac:dyDescent="0.3">
      <c r="A19" s="29" t="s">
        <v>77</v>
      </c>
      <c r="B19" s="65" t="s">
        <v>64</v>
      </c>
      <c r="G19" s="11" t="s">
        <v>56</v>
      </c>
      <c r="H19">
        <v>3</v>
      </c>
    </row>
    <row r="20" spans="1:8" ht="30" customHeight="1" thickBot="1" x14ac:dyDescent="0.3">
      <c r="A20" s="15" t="s">
        <v>48</v>
      </c>
      <c r="B20" s="30">
        <f>VLOOKUP(B19,G27:H29,2,FALSE)</f>
        <v>1</v>
      </c>
      <c r="G20" s="11" t="s">
        <v>57</v>
      </c>
      <c r="H20">
        <v>5</v>
      </c>
    </row>
    <row r="21" spans="1:8" ht="30" customHeight="1" x14ac:dyDescent="0.3">
      <c r="A21" s="102" t="s">
        <v>66</v>
      </c>
      <c r="B21" s="103"/>
    </row>
    <row r="22" spans="1:8" ht="30" customHeight="1" thickBot="1" x14ac:dyDescent="0.3">
      <c r="A22" s="29" t="s">
        <v>67</v>
      </c>
      <c r="B22" s="65" t="s">
        <v>68</v>
      </c>
      <c r="G22" s="7" t="s">
        <v>76</v>
      </c>
      <c r="H22" t="s">
        <v>75</v>
      </c>
    </row>
    <row r="23" spans="1:8" ht="30" customHeight="1" thickBot="1" x14ac:dyDescent="0.35">
      <c r="A23" s="15" t="s">
        <v>48</v>
      </c>
      <c r="B23" s="30">
        <f>VLOOKUP(B22,G31:H36,2,FALSE)</f>
        <v>1</v>
      </c>
      <c r="G23" s="11" t="s">
        <v>60</v>
      </c>
      <c r="H23">
        <v>1</v>
      </c>
    </row>
    <row r="24" spans="1:8" ht="30" customHeight="1" thickBot="1" x14ac:dyDescent="0.3">
      <c r="A24" s="19" t="s">
        <v>73</v>
      </c>
      <c r="B24" s="31">
        <f>IFERROR((B8+B11+B14+B17+B20+B23)/6,"-")</f>
        <v>3</v>
      </c>
      <c r="G24" s="13" t="s">
        <v>61</v>
      </c>
      <c r="H24">
        <v>3</v>
      </c>
    </row>
    <row r="25" spans="1:8" ht="30" customHeight="1" thickBot="1" x14ac:dyDescent="0.3">
      <c r="A25" s="113" t="s">
        <v>74</v>
      </c>
      <c r="B25" s="114"/>
      <c r="G25" s="11" t="s">
        <v>62</v>
      </c>
      <c r="H25">
        <v>5</v>
      </c>
    </row>
    <row r="26" spans="1:8" ht="9.75" customHeight="1" thickBot="1" x14ac:dyDescent="0.35"/>
    <row r="27" spans="1:8" ht="30" customHeight="1" thickBot="1" x14ac:dyDescent="0.35">
      <c r="A27" s="109" t="s">
        <v>83</v>
      </c>
      <c r="B27" s="110"/>
      <c r="G27" s="7" t="s">
        <v>76</v>
      </c>
      <c r="H27" t="s">
        <v>75</v>
      </c>
    </row>
    <row r="28" spans="1:8" ht="30" customHeight="1" thickBot="1" x14ac:dyDescent="0.35">
      <c r="A28" s="102" t="s">
        <v>84</v>
      </c>
      <c r="B28" s="103"/>
      <c r="G28" s="11" t="s">
        <v>64</v>
      </c>
      <c r="H28">
        <v>1</v>
      </c>
    </row>
    <row r="29" spans="1:8" ht="66.75" customHeight="1" thickBot="1" x14ac:dyDescent="0.3">
      <c r="A29" s="29" t="s">
        <v>85</v>
      </c>
      <c r="B29" s="65" t="s">
        <v>101</v>
      </c>
      <c r="G29" s="11" t="s">
        <v>65</v>
      </c>
      <c r="H29">
        <v>5</v>
      </c>
    </row>
    <row r="30" spans="1:8" ht="30" customHeight="1" thickBot="1" x14ac:dyDescent="0.35">
      <c r="A30" s="15" t="s">
        <v>48</v>
      </c>
      <c r="B30" s="30">
        <f>VLOOKUP(B29,G38:H43,2,FALSE)</f>
        <v>1</v>
      </c>
    </row>
    <row r="31" spans="1:8" ht="30" customHeight="1" thickBot="1" x14ac:dyDescent="0.35">
      <c r="A31" s="102" t="s">
        <v>86</v>
      </c>
      <c r="B31" s="103"/>
      <c r="G31" s="7" t="s">
        <v>76</v>
      </c>
      <c r="H31" t="s">
        <v>75</v>
      </c>
    </row>
    <row r="32" spans="1:8" ht="42" customHeight="1" thickBot="1" x14ac:dyDescent="0.35">
      <c r="A32" s="29" t="s">
        <v>87</v>
      </c>
      <c r="B32" s="65" t="s">
        <v>64</v>
      </c>
      <c r="G32" s="11" t="s">
        <v>68</v>
      </c>
      <c r="H32">
        <v>1</v>
      </c>
    </row>
    <row r="33" spans="1:8" ht="43.5" customHeight="1" thickBot="1" x14ac:dyDescent="0.3">
      <c r="A33" s="15" t="s">
        <v>48</v>
      </c>
      <c r="B33" s="30">
        <f>VLOOKUP(B32,G27:H29,2,FALSE)</f>
        <v>1</v>
      </c>
      <c r="G33" s="11" t="s">
        <v>69</v>
      </c>
      <c r="H33">
        <v>2</v>
      </c>
    </row>
    <row r="34" spans="1:8" ht="30" customHeight="1" thickBot="1" x14ac:dyDescent="0.35">
      <c r="A34" s="102" t="s">
        <v>88</v>
      </c>
      <c r="B34" s="103"/>
      <c r="G34" s="11" t="s">
        <v>70</v>
      </c>
      <c r="H34">
        <v>3</v>
      </c>
    </row>
    <row r="35" spans="1:8" ht="30" customHeight="1" thickBot="1" x14ac:dyDescent="0.35">
      <c r="A35" s="29" t="s">
        <v>89</v>
      </c>
      <c r="B35" s="65" t="s">
        <v>90</v>
      </c>
      <c r="G35" s="11" t="s">
        <v>71</v>
      </c>
      <c r="H35">
        <v>4</v>
      </c>
    </row>
    <row r="36" spans="1:8" ht="30" customHeight="1" thickBot="1" x14ac:dyDescent="0.35">
      <c r="A36" s="15" t="s">
        <v>48</v>
      </c>
      <c r="B36" s="30">
        <f>VLOOKUP(B35,G48:H54,2,FALSE)</f>
        <v>0</v>
      </c>
      <c r="G36" s="11" t="s">
        <v>72</v>
      </c>
      <c r="H36">
        <v>5</v>
      </c>
    </row>
    <row r="37" spans="1:8" ht="30" customHeight="1" x14ac:dyDescent="0.3">
      <c r="A37" s="102" t="s">
        <v>96</v>
      </c>
      <c r="B37" s="103"/>
    </row>
    <row r="38" spans="1:8" ht="30" customHeight="1" thickBot="1" x14ac:dyDescent="0.3">
      <c r="A38" s="29" t="s">
        <v>97</v>
      </c>
      <c r="B38" s="65" t="s">
        <v>108</v>
      </c>
      <c r="G38" s="7" t="s">
        <v>76</v>
      </c>
      <c r="H38" t="s">
        <v>75</v>
      </c>
    </row>
    <row r="39" spans="1:8" ht="30" customHeight="1" thickBot="1" x14ac:dyDescent="0.35">
      <c r="A39" s="15" t="s">
        <v>48</v>
      </c>
      <c r="B39" s="30">
        <f>VLOOKUP(B38,G56:H61,2,FALSE)</f>
        <v>3</v>
      </c>
      <c r="G39" s="7" t="s">
        <v>101</v>
      </c>
      <c r="H39">
        <v>1</v>
      </c>
    </row>
    <row r="40" spans="1:8" ht="30" customHeight="1" thickBot="1" x14ac:dyDescent="0.35">
      <c r="A40" s="32" t="s">
        <v>98</v>
      </c>
      <c r="B40" s="31">
        <f>IFERROR((B30+B33+B36+B39)/4,"-")</f>
        <v>1.25</v>
      </c>
      <c r="G40" s="7" t="s">
        <v>102</v>
      </c>
      <c r="H40">
        <v>2</v>
      </c>
    </row>
    <row r="41" spans="1:8" ht="30" customHeight="1" thickBot="1" x14ac:dyDescent="0.35">
      <c r="A41" s="113" t="s">
        <v>99</v>
      </c>
      <c r="B41" s="114"/>
      <c r="G41" s="7" t="s">
        <v>103</v>
      </c>
      <c r="H41">
        <v>3</v>
      </c>
    </row>
    <row r="42" spans="1:8" ht="30" customHeight="1" thickBot="1" x14ac:dyDescent="0.35">
      <c r="A42" s="20"/>
      <c r="B42" s="20"/>
      <c r="G42" s="7" t="s">
        <v>104</v>
      </c>
      <c r="H42">
        <v>4</v>
      </c>
    </row>
    <row r="43" spans="1:8" ht="30" customHeight="1" thickBot="1" x14ac:dyDescent="0.35">
      <c r="A43" s="109" t="s">
        <v>100</v>
      </c>
      <c r="B43" s="117"/>
      <c r="G43" s="7" t="s">
        <v>105</v>
      </c>
      <c r="H43">
        <v>5</v>
      </c>
    </row>
    <row r="44" spans="1:8" ht="30" customHeight="1" thickBot="1" x14ac:dyDescent="0.3">
      <c r="A44" s="33" t="s">
        <v>113</v>
      </c>
      <c r="B44" s="31">
        <f>IF(OR(B8="-",B11="-",B14="-",B17="-",B20="-",B23="-",B30="-",B33="-",B36="-",B39="-"),"Presenti campi non compilati",IFERROR(B24*B40,"-"))</f>
        <v>3.75</v>
      </c>
    </row>
    <row r="45" spans="1:8" ht="30" customHeight="1" thickBot="1" x14ac:dyDescent="0.35">
      <c r="A45" s="34"/>
      <c r="B45" s="35"/>
    </row>
    <row r="46" spans="1:8" ht="30" customHeight="1" thickBot="1" x14ac:dyDescent="0.35">
      <c r="A46" s="109" t="s">
        <v>118</v>
      </c>
      <c r="B46" s="117"/>
    </row>
    <row r="47" spans="1:8" ht="55.5" customHeight="1" thickBot="1" x14ac:dyDescent="0.3">
      <c r="A47" s="115" t="s">
        <v>203</v>
      </c>
      <c r="B47" s="116"/>
    </row>
    <row r="48" spans="1:8" ht="12.75" customHeight="1" thickBot="1" x14ac:dyDescent="0.35">
      <c r="G48" s="7" t="s">
        <v>76</v>
      </c>
      <c r="H48" t="s">
        <v>75</v>
      </c>
    </row>
    <row r="49" spans="7:8" ht="7.5" customHeight="1" thickBot="1" x14ac:dyDescent="0.35">
      <c r="G49" s="7" t="s">
        <v>90</v>
      </c>
      <c r="H49">
        <v>0</v>
      </c>
    </row>
    <row r="50" spans="7:8" ht="30" customHeight="1" thickBot="1" x14ac:dyDescent="0.35">
      <c r="G50" s="7" t="s">
        <v>91</v>
      </c>
      <c r="H50">
        <v>1</v>
      </c>
    </row>
    <row r="51" spans="7:8" ht="30" customHeight="1" thickBot="1" x14ac:dyDescent="0.3">
      <c r="G51" s="7" t="s">
        <v>92</v>
      </c>
      <c r="H51">
        <v>2</v>
      </c>
    </row>
    <row r="52" spans="7:8" ht="30" customHeight="1" thickBot="1" x14ac:dyDescent="0.3">
      <c r="G52" s="7" t="s">
        <v>93</v>
      </c>
      <c r="H52">
        <v>3</v>
      </c>
    </row>
    <row r="53" spans="7:8" ht="30" customHeight="1" thickBot="1" x14ac:dyDescent="0.3">
      <c r="G53" s="7" t="s">
        <v>94</v>
      </c>
      <c r="H53">
        <v>4</v>
      </c>
    </row>
    <row r="54" spans="7:8" ht="30" customHeight="1" thickBot="1" x14ac:dyDescent="0.3">
      <c r="G54" s="7" t="s">
        <v>95</v>
      </c>
      <c r="H54">
        <v>5</v>
      </c>
    </row>
    <row r="55" spans="7:8" ht="30" customHeight="1" x14ac:dyDescent="0.25"/>
    <row r="56" spans="7:8" ht="30" customHeight="1" thickBot="1" x14ac:dyDescent="0.3">
      <c r="G56" s="7" t="s">
        <v>76</v>
      </c>
      <c r="H56" t="s">
        <v>75</v>
      </c>
    </row>
    <row r="57" spans="7:8" ht="30" customHeight="1" thickBot="1" x14ac:dyDescent="0.3">
      <c r="G57" s="7" t="s">
        <v>109</v>
      </c>
      <c r="H57">
        <v>1</v>
      </c>
    </row>
    <row r="58" spans="7:8" ht="30" customHeight="1" thickBot="1" x14ac:dyDescent="0.3">
      <c r="G58" s="7" t="s">
        <v>110</v>
      </c>
      <c r="H58">
        <v>2</v>
      </c>
    </row>
    <row r="59" spans="7:8" ht="30" customHeight="1" thickBot="1" x14ac:dyDescent="0.3">
      <c r="G59" s="7" t="s">
        <v>108</v>
      </c>
      <c r="H59">
        <v>3</v>
      </c>
    </row>
    <row r="60" spans="7:8" ht="30" customHeight="1" thickBot="1" x14ac:dyDescent="0.3">
      <c r="G60" s="7" t="s">
        <v>111</v>
      </c>
      <c r="H60">
        <v>4</v>
      </c>
    </row>
    <row r="61" spans="7:8" ht="30" customHeight="1" thickBot="1" x14ac:dyDescent="0.3">
      <c r="G61" s="7" t="s">
        <v>112</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Anna Maria am. Melis</cp:lastModifiedBy>
  <cp:lastPrinted>2018-01-24T07:53:55Z</cp:lastPrinted>
  <dcterms:created xsi:type="dcterms:W3CDTF">2017-10-19T12:38:16Z</dcterms:created>
  <dcterms:modified xsi:type="dcterms:W3CDTF">2018-01-24T11:07:34Z</dcterms:modified>
</cp:coreProperties>
</file>